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E:\My Documents\3 EXCEL files\diet-geoff\"/>
    </mc:Choice>
  </mc:AlternateContent>
  <xr:revisionPtr revIDLastSave="0" documentId="13_ncr:1_{84ADCA1E-C4A7-45E0-9F9F-D0684A7B8A46}" xr6:coauthVersionLast="47" xr6:coauthVersionMax="47" xr10:uidLastSave="{00000000-0000-0000-0000-000000000000}"/>
  <bookViews>
    <workbookView xWindow="-120" yWindow="-120" windowWidth="25440" windowHeight="15390" tabRatio="890" xr2:uid="{00000000-000D-0000-FFFF-FFFF00000000}"/>
  </bookViews>
  <sheets>
    <sheet name="Weekly Diet" sheetId="24" r:id="rId1"/>
    <sheet name="protein" sheetId="23" r:id="rId2"/>
    <sheet name="Fat" sheetId="25" r:id="rId3"/>
    <sheet name="saturated fat" sheetId="40" r:id="rId4"/>
    <sheet name="carbohydrates" sheetId="27" r:id="rId5"/>
    <sheet name="portions" sheetId="26" r:id="rId6"/>
    <sheet name="Fibre" sheetId="36" r:id="rId7"/>
    <sheet name="Water" sheetId="38" r:id="rId8"/>
    <sheet name="iron" sheetId="28" r:id="rId9"/>
    <sheet name="Choline" sheetId="46" r:id="rId10"/>
    <sheet name="Vitamin C" sheetId="29" r:id="rId11"/>
    <sheet name="Vitamin D" sheetId="43" r:id="rId12"/>
    <sheet name="Vitamin A" sheetId="41" r:id="rId13"/>
    <sheet name="Sodium (Salt)" sheetId="30" r:id="rId14"/>
    <sheet name="Sugar" sheetId="39" r:id="rId15"/>
    <sheet name="Cholesterol" sheetId="37" r:id="rId16"/>
    <sheet name="Calcium" sheetId="31" r:id="rId17"/>
    <sheet name="Magnesium" sheetId="32" r:id="rId18"/>
    <sheet name="Potassium" sheetId="33" r:id="rId19"/>
    <sheet name="Phosphorus" sheetId="34" r:id="rId20"/>
    <sheet name="Zinc" sheetId="35" r:id="rId21"/>
  </sheets>
  <definedNames>
    <definedName name="_xlnm.Print_Area" localSheetId="9">Choline!$A$88:$C$146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57" i="24" l="1"/>
  <c r="P145" i="46"/>
  <c r="N145" i="46"/>
  <c r="L145" i="46"/>
  <c r="J145" i="46"/>
  <c r="H145" i="46"/>
  <c r="F145" i="46"/>
  <c r="D145" i="46"/>
  <c r="P144" i="46"/>
  <c r="N144" i="46"/>
  <c r="L144" i="46"/>
  <c r="J144" i="46"/>
  <c r="H144" i="46"/>
  <c r="F144" i="46"/>
  <c r="D144" i="46"/>
  <c r="P143" i="46"/>
  <c r="N143" i="46"/>
  <c r="L143" i="46"/>
  <c r="J143" i="46"/>
  <c r="H143" i="46"/>
  <c r="F143" i="46"/>
  <c r="D143" i="46"/>
  <c r="P142" i="46"/>
  <c r="N142" i="46"/>
  <c r="L142" i="46"/>
  <c r="J142" i="46"/>
  <c r="H142" i="46"/>
  <c r="F142" i="46"/>
  <c r="D142" i="46"/>
  <c r="P141" i="46"/>
  <c r="N141" i="46"/>
  <c r="L141" i="46"/>
  <c r="J141" i="46"/>
  <c r="H141" i="46"/>
  <c r="F141" i="46"/>
  <c r="D141" i="46"/>
  <c r="P140" i="46"/>
  <c r="N140" i="46"/>
  <c r="L140" i="46"/>
  <c r="J140" i="46"/>
  <c r="H140" i="46"/>
  <c r="F140" i="46"/>
  <c r="D140" i="46"/>
  <c r="P139" i="46"/>
  <c r="N139" i="46"/>
  <c r="L139" i="46"/>
  <c r="J139" i="46"/>
  <c r="H139" i="46"/>
  <c r="F139" i="46"/>
  <c r="D139" i="46"/>
  <c r="P138" i="46"/>
  <c r="N138" i="46"/>
  <c r="L138" i="46"/>
  <c r="J138" i="46"/>
  <c r="H138" i="46"/>
  <c r="F138" i="46"/>
  <c r="D138" i="46"/>
  <c r="P137" i="46"/>
  <c r="N137" i="46"/>
  <c r="L137" i="46"/>
  <c r="J137" i="46"/>
  <c r="H137" i="46"/>
  <c r="F137" i="46"/>
  <c r="D137" i="46"/>
  <c r="P136" i="46"/>
  <c r="N136" i="46"/>
  <c r="L136" i="46"/>
  <c r="J136" i="46"/>
  <c r="H136" i="46"/>
  <c r="F136" i="46"/>
  <c r="D136" i="46"/>
  <c r="P135" i="46"/>
  <c r="N135" i="46"/>
  <c r="L135" i="46"/>
  <c r="J135" i="46"/>
  <c r="H135" i="46"/>
  <c r="F135" i="46"/>
  <c r="D135" i="46"/>
  <c r="P134" i="46"/>
  <c r="N134" i="46"/>
  <c r="L134" i="46"/>
  <c r="J134" i="46"/>
  <c r="H134" i="46"/>
  <c r="F134" i="46"/>
  <c r="D134" i="46"/>
  <c r="P133" i="46"/>
  <c r="N133" i="46"/>
  <c r="L133" i="46"/>
  <c r="J133" i="46"/>
  <c r="H133" i="46"/>
  <c r="F133" i="46"/>
  <c r="D133" i="46"/>
  <c r="P132" i="46"/>
  <c r="N132" i="46"/>
  <c r="L132" i="46"/>
  <c r="J132" i="46"/>
  <c r="H132" i="46"/>
  <c r="F132" i="46"/>
  <c r="D132" i="46"/>
  <c r="P131" i="46"/>
  <c r="N131" i="46"/>
  <c r="L131" i="46"/>
  <c r="J131" i="46"/>
  <c r="H131" i="46"/>
  <c r="F131" i="46"/>
  <c r="D131" i="46"/>
  <c r="P130" i="46"/>
  <c r="N130" i="46"/>
  <c r="L130" i="46"/>
  <c r="J130" i="46"/>
  <c r="H130" i="46"/>
  <c r="F130" i="46"/>
  <c r="D130" i="46"/>
  <c r="P129" i="46"/>
  <c r="N129" i="46"/>
  <c r="L129" i="46"/>
  <c r="J129" i="46"/>
  <c r="H129" i="46"/>
  <c r="F129" i="46"/>
  <c r="D129" i="46"/>
  <c r="P128" i="46"/>
  <c r="N128" i="46"/>
  <c r="L128" i="46"/>
  <c r="J128" i="46"/>
  <c r="H128" i="46"/>
  <c r="F128" i="46"/>
  <c r="D128" i="46"/>
  <c r="P127" i="46"/>
  <c r="N127" i="46"/>
  <c r="L127" i="46"/>
  <c r="J127" i="46"/>
  <c r="H127" i="46"/>
  <c r="F127" i="46"/>
  <c r="D127" i="46"/>
  <c r="P126" i="46"/>
  <c r="N126" i="46"/>
  <c r="L126" i="46"/>
  <c r="J126" i="46"/>
  <c r="H126" i="46"/>
  <c r="F126" i="46"/>
  <c r="D126" i="46"/>
  <c r="P125" i="46"/>
  <c r="N125" i="46"/>
  <c r="L125" i="46"/>
  <c r="J125" i="46"/>
  <c r="H125" i="46"/>
  <c r="F125" i="46"/>
  <c r="D125" i="46"/>
  <c r="P124" i="46"/>
  <c r="N124" i="46"/>
  <c r="L124" i="46"/>
  <c r="J124" i="46"/>
  <c r="H124" i="46"/>
  <c r="F124" i="46"/>
  <c r="D124" i="46"/>
  <c r="P123" i="46"/>
  <c r="N123" i="46"/>
  <c r="L123" i="46"/>
  <c r="J123" i="46"/>
  <c r="H123" i="46"/>
  <c r="F123" i="46"/>
  <c r="D123" i="46"/>
  <c r="P122" i="46"/>
  <c r="N122" i="46"/>
  <c r="L122" i="46"/>
  <c r="J122" i="46"/>
  <c r="H122" i="46"/>
  <c r="F122" i="46"/>
  <c r="D122" i="46"/>
  <c r="P121" i="46"/>
  <c r="N121" i="46"/>
  <c r="L121" i="46"/>
  <c r="J121" i="46"/>
  <c r="H121" i="46"/>
  <c r="F121" i="46"/>
  <c r="D121" i="46"/>
  <c r="P120" i="46"/>
  <c r="N120" i="46"/>
  <c r="L120" i="46"/>
  <c r="J120" i="46"/>
  <c r="H120" i="46"/>
  <c r="F120" i="46"/>
  <c r="D120" i="46"/>
  <c r="P119" i="46"/>
  <c r="N119" i="46"/>
  <c r="L119" i="46"/>
  <c r="J119" i="46"/>
  <c r="H119" i="46"/>
  <c r="F119" i="46"/>
  <c r="D119" i="46"/>
  <c r="P118" i="46"/>
  <c r="N118" i="46"/>
  <c r="L118" i="46"/>
  <c r="J118" i="46"/>
  <c r="H118" i="46"/>
  <c r="F118" i="46"/>
  <c r="D118" i="46"/>
  <c r="P117" i="46"/>
  <c r="N117" i="46"/>
  <c r="L117" i="46"/>
  <c r="J117" i="46"/>
  <c r="H117" i="46"/>
  <c r="F117" i="46"/>
  <c r="D117" i="46"/>
  <c r="P116" i="46"/>
  <c r="N116" i="46"/>
  <c r="L116" i="46"/>
  <c r="J116" i="46"/>
  <c r="H116" i="46"/>
  <c r="F116" i="46"/>
  <c r="D116" i="46"/>
  <c r="P115" i="46"/>
  <c r="N115" i="46"/>
  <c r="L115" i="46"/>
  <c r="J115" i="46"/>
  <c r="H115" i="46"/>
  <c r="F115" i="46"/>
  <c r="D115" i="46"/>
  <c r="P114" i="46"/>
  <c r="N114" i="46"/>
  <c r="L114" i="46"/>
  <c r="J114" i="46"/>
  <c r="H114" i="46"/>
  <c r="F114" i="46"/>
  <c r="D114" i="46"/>
  <c r="P113" i="46"/>
  <c r="N113" i="46"/>
  <c r="L113" i="46"/>
  <c r="J113" i="46"/>
  <c r="H113" i="46"/>
  <c r="F113" i="46"/>
  <c r="D113" i="46"/>
  <c r="P112" i="46"/>
  <c r="N112" i="46"/>
  <c r="L112" i="46"/>
  <c r="J112" i="46"/>
  <c r="H112" i="46"/>
  <c r="F112" i="46"/>
  <c r="D112" i="46"/>
  <c r="P111" i="46"/>
  <c r="N111" i="46"/>
  <c r="L111" i="46"/>
  <c r="J111" i="46"/>
  <c r="H111" i="46"/>
  <c r="F111" i="46"/>
  <c r="D111" i="46"/>
  <c r="P110" i="46"/>
  <c r="N110" i="46"/>
  <c r="L110" i="46"/>
  <c r="J110" i="46"/>
  <c r="H110" i="46"/>
  <c r="F110" i="46"/>
  <c r="D110" i="46"/>
  <c r="P109" i="46"/>
  <c r="N109" i="46"/>
  <c r="L109" i="46"/>
  <c r="J109" i="46"/>
  <c r="H109" i="46"/>
  <c r="F109" i="46"/>
  <c r="D109" i="46"/>
  <c r="P108" i="46"/>
  <c r="N108" i="46"/>
  <c r="L108" i="46"/>
  <c r="J108" i="46"/>
  <c r="H108" i="46"/>
  <c r="F108" i="46"/>
  <c r="D108" i="46"/>
  <c r="P107" i="46"/>
  <c r="N107" i="46"/>
  <c r="L107" i="46"/>
  <c r="J107" i="46"/>
  <c r="H107" i="46"/>
  <c r="F107" i="46"/>
  <c r="D107" i="46"/>
  <c r="P106" i="46"/>
  <c r="N106" i="46"/>
  <c r="L106" i="46"/>
  <c r="J106" i="46"/>
  <c r="H106" i="46"/>
  <c r="F106" i="46"/>
  <c r="D106" i="46"/>
  <c r="P105" i="46"/>
  <c r="N105" i="46"/>
  <c r="L105" i="46"/>
  <c r="J105" i="46"/>
  <c r="H105" i="46"/>
  <c r="F105" i="46"/>
  <c r="D105" i="46"/>
  <c r="P104" i="46"/>
  <c r="N104" i="46"/>
  <c r="L104" i="46"/>
  <c r="J104" i="46"/>
  <c r="H104" i="46"/>
  <c r="F104" i="46"/>
  <c r="D104" i="46"/>
  <c r="P103" i="46"/>
  <c r="N103" i="46"/>
  <c r="L103" i="46"/>
  <c r="J103" i="46"/>
  <c r="H103" i="46"/>
  <c r="F103" i="46"/>
  <c r="D103" i="46"/>
  <c r="P102" i="46"/>
  <c r="N102" i="46"/>
  <c r="L102" i="46"/>
  <c r="J102" i="46"/>
  <c r="H102" i="46"/>
  <c r="F102" i="46"/>
  <c r="D102" i="46"/>
  <c r="P101" i="46"/>
  <c r="N101" i="46"/>
  <c r="L101" i="46"/>
  <c r="J101" i="46"/>
  <c r="H101" i="46"/>
  <c r="F101" i="46"/>
  <c r="D101" i="46"/>
  <c r="P100" i="46"/>
  <c r="N100" i="46"/>
  <c r="L100" i="46"/>
  <c r="J100" i="46"/>
  <c r="H100" i="46"/>
  <c r="F100" i="46"/>
  <c r="D100" i="46"/>
  <c r="P99" i="46"/>
  <c r="N99" i="46"/>
  <c r="L99" i="46"/>
  <c r="J99" i="46"/>
  <c r="H99" i="46"/>
  <c r="F99" i="46"/>
  <c r="D99" i="46"/>
  <c r="P98" i="46"/>
  <c r="N98" i="46"/>
  <c r="L98" i="46"/>
  <c r="J98" i="46"/>
  <c r="H98" i="46"/>
  <c r="F98" i="46"/>
  <c r="D98" i="46"/>
  <c r="P97" i="46"/>
  <c r="N97" i="46"/>
  <c r="L97" i="46"/>
  <c r="J97" i="46"/>
  <c r="H97" i="46"/>
  <c r="F97" i="46"/>
  <c r="D97" i="46"/>
  <c r="P96" i="46"/>
  <c r="N96" i="46"/>
  <c r="L96" i="46"/>
  <c r="J96" i="46"/>
  <c r="H96" i="46"/>
  <c r="F96" i="46"/>
  <c r="D96" i="46"/>
  <c r="P95" i="46"/>
  <c r="N95" i="46"/>
  <c r="L95" i="46"/>
  <c r="J95" i="46"/>
  <c r="H95" i="46"/>
  <c r="F95" i="46"/>
  <c r="D95" i="46"/>
  <c r="P94" i="46"/>
  <c r="N94" i="46"/>
  <c r="L94" i="46"/>
  <c r="J94" i="46"/>
  <c r="H94" i="46"/>
  <c r="F94" i="46"/>
  <c r="D94" i="46"/>
  <c r="P93" i="46"/>
  <c r="N93" i="46"/>
  <c r="L93" i="46"/>
  <c r="J93" i="46"/>
  <c r="H93" i="46"/>
  <c r="F93" i="46"/>
  <c r="D93" i="46"/>
  <c r="P92" i="46"/>
  <c r="L92" i="46"/>
  <c r="H92" i="46"/>
  <c r="D92" i="46"/>
  <c r="N92" i="46"/>
  <c r="P91" i="46"/>
  <c r="N91" i="46"/>
  <c r="L91" i="46"/>
  <c r="J91" i="46"/>
  <c r="H91" i="46"/>
  <c r="F91" i="46"/>
  <c r="D91" i="46"/>
  <c r="P90" i="46"/>
  <c r="N90" i="46"/>
  <c r="L90" i="46"/>
  <c r="J90" i="46"/>
  <c r="H90" i="46"/>
  <c r="F90" i="46"/>
  <c r="D90" i="46"/>
  <c r="P89" i="46"/>
  <c r="N89" i="46"/>
  <c r="L89" i="46"/>
  <c r="J89" i="46"/>
  <c r="H89" i="46"/>
  <c r="F89" i="46"/>
  <c r="D89" i="46"/>
  <c r="P88" i="46"/>
  <c r="N88" i="46"/>
  <c r="L88" i="46"/>
  <c r="J88" i="46"/>
  <c r="H88" i="46"/>
  <c r="F88" i="46"/>
  <c r="D88" i="46"/>
  <c r="P87" i="46"/>
  <c r="N87" i="46"/>
  <c r="L87" i="46"/>
  <c r="J87" i="46"/>
  <c r="H87" i="46"/>
  <c r="F87" i="46"/>
  <c r="D87" i="46"/>
  <c r="P86" i="46"/>
  <c r="N86" i="46"/>
  <c r="L86" i="46"/>
  <c r="J86" i="46"/>
  <c r="H86" i="46"/>
  <c r="F86" i="46"/>
  <c r="D86" i="46"/>
  <c r="P85" i="46"/>
  <c r="N85" i="46"/>
  <c r="L85" i="46"/>
  <c r="J85" i="46"/>
  <c r="H85" i="46"/>
  <c r="F85" i="46"/>
  <c r="D85" i="46"/>
  <c r="P84" i="46"/>
  <c r="N84" i="46"/>
  <c r="L84" i="46"/>
  <c r="J84" i="46"/>
  <c r="H84" i="46"/>
  <c r="F84" i="46"/>
  <c r="D84" i="46"/>
  <c r="P83" i="46"/>
  <c r="N83" i="46"/>
  <c r="L83" i="46"/>
  <c r="J83" i="46"/>
  <c r="H83" i="46"/>
  <c r="F83" i="46"/>
  <c r="D83" i="46"/>
  <c r="P82" i="46"/>
  <c r="N82" i="46"/>
  <c r="L82" i="46"/>
  <c r="J82" i="46"/>
  <c r="H82" i="46"/>
  <c r="F82" i="46"/>
  <c r="D82" i="46"/>
  <c r="P81" i="46"/>
  <c r="N81" i="46"/>
  <c r="L81" i="46"/>
  <c r="J81" i="46"/>
  <c r="H81" i="46"/>
  <c r="F81" i="46"/>
  <c r="D81" i="46"/>
  <c r="P80" i="46"/>
  <c r="N80" i="46"/>
  <c r="L80" i="46"/>
  <c r="J80" i="46"/>
  <c r="H80" i="46"/>
  <c r="F80" i="46"/>
  <c r="D80" i="46"/>
  <c r="P79" i="46"/>
  <c r="N79" i="46"/>
  <c r="L79" i="46"/>
  <c r="J79" i="46"/>
  <c r="H79" i="46"/>
  <c r="F79" i="46"/>
  <c r="D79" i="46"/>
  <c r="P78" i="46"/>
  <c r="N78" i="46"/>
  <c r="L78" i="46"/>
  <c r="J78" i="46"/>
  <c r="H78" i="46"/>
  <c r="F78" i="46"/>
  <c r="D78" i="46"/>
  <c r="P77" i="46"/>
  <c r="L77" i="46"/>
  <c r="H77" i="46"/>
  <c r="D77" i="46"/>
  <c r="B77" i="46"/>
  <c r="N77" i="46"/>
  <c r="P76" i="46"/>
  <c r="N76" i="46"/>
  <c r="L76" i="46"/>
  <c r="J76" i="46"/>
  <c r="H76" i="46"/>
  <c r="F76" i="46"/>
  <c r="D76" i="46"/>
  <c r="P75" i="46"/>
  <c r="N75" i="46"/>
  <c r="L75" i="46"/>
  <c r="J75" i="46"/>
  <c r="H75" i="46"/>
  <c r="F75" i="46"/>
  <c r="D75" i="46"/>
  <c r="P74" i="46"/>
  <c r="N74" i="46"/>
  <c r="L74" i="46"/>
  <c r="J74" i="46"/>
  <c r="H74" i="46"/>
  <c r="F74" i="46"/>
  <c r="D74" i="46"/>
  <c r="P73" i="46"/>
  <c r="N73" i="46"/>
  <c r="L73" i="46"/>
  <c r="J73" i="46"/>
  <c r="H73" i="46"/>
  <c r="F73" i="46"/>
  <c r="D73" i="46"/>
  <c r="P72" i="46"/>
  <c r="N72" i="46"/>
  <c r="L72" i="46"/>
  <c r="J72" i="46"/>
  <c r="H72" i="46"/>
  <c r="F72" i="46"/>
  <c r="D72" i="46"/>
  <c r="P71" i="46"/>
  <c r="N71" i="46"/>
  <c r="L71" i="46"/>
  <c r="J71" i="46"/>
  <c r="H71" i="46"/>
  <c r="F71" i="46"/>
  <c r="D71" i="46"/>
  <c r="P70" i="46"/>
  <c r="N70" i="46"/>
  <c r="L70" i="46"/>
  <c r="J70" i="46"/>
  <c r="H70" i="46"/>
  <c r="F70" i="46"/>
  <c r="D70" i="46"/>
  <c r="P69" i="46"/>
  <c r="N69" i="46"/>
  <c r="L69" i="46"/>
  <c r="J69" i="46"/>
  <c r="H69" i="46"/>
  <c r="F69" i="46"/>
  <c r="D69" i="46"/>
  <c r="P68" i="46"/>
  <c r="N68" i="46"/>
  <c r="L68" i="46"/>
  <c r="J68" i="46"/>
  <c r="H68" i="46"/>
  <c r="F68" i="46"/>
  <c r="D68" i="46"/>
  <c r="P67" i="46"/>
  <c r="N67" i="46"/>
  <c r="L67" i="46"/>
  <c r="J67" i="46"/>
  <c r="H67" i="46"/>
  <c r="F67" i="46"/>
  <c r="D67" i="46"/>
  <c r="P66" i="46"/>
  <c r="N66" i="46"/>
  <c r="L66" i="46"/>
  <c r="J66" i="46"/>
  <c r="H66" i="46"/>
  <c r="F66" i="46"/>
  <c r="D66" i="46"/>
  <c r="P65" i="46"/>
  <c r="N65" i="46"/>
  <c r="L65" i="46"/>
  <c r="J65" i="46"/>
  <c r="H65" i="46"/>
  <c r="F65" i="46"/>
  <c r="D65" i="46"/>
  <c r="P64" i="46"/>
  <c r="N64" i="46"/>
  <c r="L64" i="46"/>
  <c r="J64" i="46"/>
  <c r="H64" i="46"/>
  <c r="F64" i="46"/>
  <c r="D64" i="46"/>
  <c r="P63" i="46"/>
  <c r="N63" i="46"/>
  <c r="L63" i="46"/>
  <c r="J63" i="46"/>
  <c r="H63" i="46"/>
  <c r="F63" i="46"/>
  <c r="D63" i="46"/>
  <c r="P62" i="46"/>
  <c r="N62" i="46"/>
  <c r="L62" i="46"/>
  <c r="J62" i="46"/>
  <c r="H62" i="46"/>
  <c r="F62" i="46"/>
  <c r="D62" i="46"/>
  <c r="P61" i="46"/>
  <c r="N61" i="46"/>
  <c r="L61" i="46"/>
  <c r="J61" i="46"/>
  <c r="H61" i="46"/>
  <c r="F61" i="46"/>
  <c r="D61" i="46"/>
  <c r="P60" i="46"/>
  <c r="N60" i="46"/>
  <c r="L60" i="46"/>
  <c r="J60" i="46"/>
  <c r="H60" i="46"/>
  <c r="F60" i="46"/>
  <c r="D60" i="46"/>
  <c r="P59" i="46"/>
  <c r="N59" i="46"/>
  <c r="L59" i="46"/>
  <c r="J59" i="46"/>
  <c r="H59" i="46"/>
  <c r="F59" i="46"/>
  <c r="D59" i="46"/>
  <c r="P58" i="46"/>
  <c r="N58" i="46"/>
  <c r="L58" i="46"/>
  <c r="J58" i="46"/>
  <c r="H58" i="46"/>
  <c r="F58" i="46"/>
  <c r="D58" i="46"/>
  <c r="P57" i="46"/>
  <c r="N57" i="46"/>
  <c r="L57" i="46"/>
  <c r="J57" i="46"/>
  <c r="H57" i="46"/>
  <c r="F57" i="46"/>
  <c r="D57" i="46"/>
  <c r="P56" i="46"/>
  <c r="N56" i="46"/>
  <c r="L56" i="46"/>
  <c r="J56" i="46"/>
  <c r="H56" i="46"/>
  <c r="F56" i="46"/>
  <c r="D56" i="46"/>
  <c r="P55" i="46"/>
  <c r="N55" i="46"/>
  <c r="L55" i="46"/>
  <c r="J55" i="46"/>
  <c r="H55" i="46"/>
  <c r="F55" i="46"/>
  <c r="D55" i="46"/>
  <c r="P54" i="46"/>
  <c r="N54" i="46"/>
  <c r="L54" i="46"/>
  <c r="J54" i="46"/>
  <c r="H54" i="46"/>
  <c r="F54" i="46"/>
  <c r="D54" i="46"/>
  <c r="P53" i="46"/>
  <c r="N53" i="46"/>
  <c r="L53" i="46"/>
  <c r="J53" i="46"/>
  <c r="H53" i="46"/>
  <c r="F53" i="46"/>
  <c r="D53" i="46"/>
  <c r="P52" i="46"/>
  <c r="N52" i="46"/>
  <c r="L52" i="46"/>
  <c r="J52" i="46"/>
  <c r="H52" i="46"/>
  <c r="F52" i="46"/>
  <c r="D52" i="46"/>
  <c r="P51" i="46"/>
  <c r="N51" i="46"/>
  <c r="L51" i="46"/>
  <c r="J51" i="46"/>
  <c r="H51" i="46"/>
  <c r="F51" i="46"/>
  <c r="D51" i="46"/>
  <c r="P50" i="46"/>
  <c r="N50" i="46"/>
  <c r="L50" i="46"/>
  <c r="J50" i="46"/>
  <c r="H50" i="46"/>
  <c r="F50" i="46"/>
  <c r="D50" i="46"/>
  <c r="P49" i="46"/>
  <c r="N49" i="46"/>
  <c r="L49" i="46"/>
  <c r="J49" i="46"/>
  <c r="H49" i="46"/>
  <c r="F49" i="46"/>
  <c r="D49" i="46"/>
  <c r="P48" i="46"/>
  <c r="N48" i="46"/>
  <c r="L48" i="46"/>
  <c r="J48" i="46"/>
  <c r="H48" i="46"/>
  <c r="F48" i="46"/>
  <c r="D48" i="46"/>
  <c r="J47" i="46"/>
  <c r="P47" i="46"/>
  <c r="P46" i="46"/>
  <c r="N46" i="46"/>
  <c r="L46" i="46"/>
  <c r="J46" i="46"/>
  <c r="H46" i="46"/>
  <c r="F46" i="46"/>
  <c r="D46" i="46"/>
  <c r="P45" i="46"/>
  <c r="N45" i="46"/>
  <c r="L45" i="46"/>
  <c r="J45" i="46"/>
  <c r="H45" i="46"/>
  <c r="F45" i="46"/>
  <c r="D45" i="46"/>
  <c r="P44" i="46"/>
  <c r="N44" i="46"/>
  <c r="L44" i="46"/>
  <c r="J44" i="46"/>
  <c r="H44" i="46"/>
  <c r="F44" i="46"/>
  <c r="D44" i="46"/>
  <c r="P43" i="46"/>
  <c r="N43" i="46"/>
  <c r="L43" i="46"/>
  <c r="J43" i="46"/>
  <c r="H43" i="46"/>
  <c r="F43" i="46"/>
  <c r="D43" i="46"/>
  <c r="P42" i="46"/>
  <c r="N42" i="46"/>
  <c r="L42" i="46"/>
  <c r="J42" i="46"/>
  <c r="H42" i="46"/>
  <c r="F42" i="46"/>
  <c r="D42" i="46"/>
  <c r="P41" i="46"/>
  <c r="N41" i="46"/>
  <c r="L41" i="46"/>
  <c r="J41" i="46"/>
  <c r="H41" i="46"/>
  <c r="F41" i="46"/>
  <c r="D41" i="46"/>
  <c r="N40" i="46"/>
  <c r="J40" i="46"/>
  <c r="F40" i="46"/>
  <c r="P40" i="46"/>
  <c r="P39" i="46"/>
  <c r="N39" i="46"/>
  <c r="L39" i="46"/>
  <c r="J39" i="46"/>
  <c r="H39" i="46"/>
  <c r="F39" i="46"/>
  <c r="D39" i="46"/>
  <c r="P38" i="46"/>
  <c r="N38" i="46"/>
  <c r="L38" i="46"/>
  <c r="J38" i="46"/>
  <c r="H38" i="46"/>
  <c r="F38" i="46"/>
  <c r="D38" i="46"/>
  <c r="P37" i="46"/>
  <c r="N37" i="46"/>
  <c r="L37" i="46"/>
  <c r="J37" i="46"/>
  <c r="H37" i="46"/>
  <c r="F37" i="46"/>
  <c r="D37" i="46"/>
  <c r="P36" i="46"/>
  <c r="N36" i="46"/>
  <c r="L36" i="46"/>
  <c r="J36" i="46"/>
  <c r="H36" i="46"/>
  <c r="F36" i="46"/>
  <c r="D36" i="46"/>
  <c r="P35" i="46"/>
  <c r="N35" i="46"/>
  <c r="L35" i="46"/>
  <c r="J35" i="46"/>
  <c r="H35" i="46"/>
  <c r="F35" i="46"/>
  <c r="D35" i="46"/>
  <c r="P34" i="46"/>
  <c r="N34" i="46"/>
  <c r="L34" i="46"/>
  <c r="J34" i="46"/>
  <c r="H34" i="46"/>
  <c r="F34" i="46"/>
  <c r="D34" i="46"/>
  <c r="P33" i="46"/>
  <c r="N33" i="46"/>
  <c r="L33" i="46"/>
  <c r="J33" i="46"/>
  <c r="H33" i="46"/>
  <c r="F33" i="46"/>
  <c r="D33" i="46"/>
  <c r="P32" i="46"/>
  <c r="N32" i="46"/>
  <c r="L32" i="46"/>
  <c r="J32" i="46"/>
  <c r="H32" i="46"/>
  <c r="F32" i="46"/>
  <c r="D32" i="46"/>
  <c r="P31" i="46"/>
  <c r="N31" i="46"/>
  <c r="L31" i="46"/>
  <c r="J31" i="46"/>
  <c r="H31" i="46"/>
  <c r="F31" i="46"/>
  <c r="D31" i="46"/>
  <c r="P30" i="46"/>
  <c r="N30" i="46"/>
  <c r="L30" i="46"/>
  <c r="J30" i="46"/>
  <c r="H30" i="46"/>
  <c r="F30" i="46"/>
  <c r="D30" i="46"/>
  <c r="P29" i="46"/>
  <c r="N29" i="46"/>
  <c r="L29" i="46"/>
  <c r="J29" i="46"/>
  <c r="H29" i="46"/>
  <c r="F29" i="46"/>
  <c r="D29" i="46"/>
  <c r="P28" i="46"/>
  <c r="N28" i="46"/>
  <c r="L28" i="46"/>
  <c r="J28" i="46"/>
  <c r="H28" i="46"/>
  <c r="F28" i="46"/>
  <c r="D28" i="46"/>
  <c r="P27" i="46"/>
  <c r="N27" i="46"/>
  <c r="L27" i="46"/>
  <c r="J27" i="46"/>
  <c r="H27" i="46"/>
  <c r="F27" i="46"/>
  <c r="D27" i="46"/>
  <c r="P26" i="46"/>
  <c r="N26" i="46"/>
  <c r="L26" i="46"/>
  <c r="J26" i="46"/>
  <c r="H26" i="46"/>
  <c r="F26" i="46"/>
  <c r="D26" i="46"/>
  <c r="P25" i="46"/>
  <c r="N25" i="46"/>
  <c r="L25" i="46"/>
  <c r="J25" i="46"/>
  <c r="H25" i="46"/>
  <c r="F25" i="46"/>
  <c r="D25" i="46"/>
  <c r="P24" i="46"/>
  <c r="N24" i="46"/>
  <c r="L24" i="46"/>
  <c r="J24" i="46"/>
  <c r="H24" i="46"/>
  <c r="F24" i="46"/>
  <c r="D24" i="46"/>
  <c r="P23" i="46"/>
  <c r="N23" i="46"/>
  <c r="L23" i="46"/>
  <c r="J23" i="46"/>
  <c r="H23" i="46"/>
  <c r="F23" i="46"/>
  <c r="D23" i="46"/>
  <c r="P22" i="46"/>
  <c r="N22" i="46"/>
  <c r="L22" i="46"/>
  <c r="J22" i="46"/>
  <c r="H22" i="46"/>
  <c r="F22" i="46"/>
  <c r="D22" i="46"/>
  <c r="P21" i="46"/>
  <c r="N21" i="46"/>
  <c r="L21" i="46"/>
  <c r="J21" i="46"/>
  <c r="H21" i="46"/>
  <c r="F21" i="46"/>
  <c r="D21" i="46"/>
  <c r="P20" i="46"/>
  <c r="N20" i="46"/>
  <c r="L20" i="46"/>
  <c r="J20" i="46"/>
  <c r="H20" i="46"/>
  <c r="F20" i="46"/>
  <c r="D20" i="46"/>
  <c r="P19" i="46"/>
  <c r="N19" i="46"/>
  <c r="L19" i="46"/>
  <c r="J19" i="46"/>
  <c r="H19" i="46"/>
  <c r="F19" i="46"/>
  <c r="D19" i="46"/>
  <c r="P18" i="46"/>
  <c r="N18" i="46"/>
  <c r="L18" i="46"/>
  <c r="J18" i="46"/>
  <c r="H18" i="46"/>
  <c r="F18" i="46"/>
  <c r="D18" i="46"/>
  <c r="P17" i="46"/>
  <c r="N17" i="46"/>
  <c r="L17" i="46"/>
  <c r="J17" i="46"/>
  <c r="H17" i="46"/>
  <c r="F17" i="46"/>
  <c r="D17" i="46"/>
  <c r="P16" i="46"/>
  <c r="N16" i="46"/>
  <c r="L16" i="46"/>
  <c r="J16" i="46"/>
  <c r="H16" i="46"/>
  <c r="F16" i="46"/>
  <c r="D16" i="46"/>
  <c r="P15" i="46"/>
  <c r="N15" i="46"/>
  <c r="L15" i="46"/>
  <c r="J15" i="46"/>
  <c r="H15" i="46"/>
  <c r="F15" i="46"/>
  <c r="D15" i="46"/>
  <c r="P14" i="46"/>
  <c r="N14" i="46"/>
  <c r="L14" i="46"/>
  <c r="J14" i="46"/>
  <c r="H14" i="46"/>
  <c r="F14" i="46"/>
  <c r="D14" i="46"/>
  <c r="P13" i="46"/>
  <c r="N13" i="46"/>
  <c r="L13" i="46"/>
  <c r="J13" i="46"/>
  <c r="H13" i="46"/>
  <c r="F13" i="46"/>
  <c r="D13" i="46"/>
  <c r="P12" i="46"/>
  <c r="N12" i="46"/>
  <c r="L12" i="46"/>
  <c r="J12" i="46"/>
  <c r="H12" i="46"/>
  <c r="F12" i="46"/>
  <c r="D12" i="46"/>
  <c r="P11" i="46"/>
  <c r="N11" i="46"/>
  <c r="L11" i="46"/>
  <c r="J11" i="46"/>
  <c r="H11" i="46"/>
  <c r="F11" i="46"/>
  <c r="D11" i="46"/>
  <c r="P10" i="46"/>
  <c r="N10" i="46"/>
  <c r="L10" i="46"/>
  <c r="J10" i="46"/>
  <c r="H10" i="46"/>
  <c r="F10" i="46"/>
  <c r="D10" i="46"/>
  <c r="P9" i="46"/>
  <c r="N9" i="46"/>
  <c r="L9" i="46"/>
  <c r="J9" i="46"/>
  <c r="H9" i="46"/>
  <c r="F9" i="46"/>
  <c r="D9" i="46"/>
  <c r="P8" i="46"/>
  <c r="N8" i="46"/>
  <c r="L8" i="46"/>
  <c r="J8" i="46"/>
  <c r="H8" i="46"/>
  <c r="F8" i="46"/>
  <c r="D8" i="46"/>
  <c r="P7" i="46"/>
  <c r="N7" i="46"/>
  <c r="L7" i="46"/>
  <c r="J7" i="46"/>
  <c r="H7" i="46"/>
  <c r="F7" i="46"/>
  <c r="D7" i="46"/>
  <c r="P6" i="46"/>
  <c r="N6" i="46"/>
  <c r="L6" i="46"/>
  <c r="J6" i="46"/>
  <c r="H6" i="46"/>
  <c r="F6" i="46"/>
  <c r="D6" i="46"/>
  <c r="P5" i="46"/>
  <c r="N5" i="46"/>
  <c r="L5" i="46"/>
  <c r="J5" i="46"/>
  <c r="H5" i="46"/>
  <c r="F5" i="46"/>
  <c r="D5" i="46"/>
  <c r="P4" i="46"/>
  <c r="N4" i="46"/>
  <c r="L4" i="46"/>
  <c r="J4" i="46"/>
  <c r="H4" i="46"/>
  <c r="F4" i="46"/>
  <c r="D4" i="46"/>
  <c r="E3" i="46"/>
  <c r="G3" i="46" s="1"/>
  <c r="F47" i="46" l="1"/>
  <c r="N47" i="46"/>
  <c r="N146" i="46" s="1"/>
  <c r="N157" i="24" s="1"/>
  <c r="P146" i="46"/>
  <c r="P157" i="24" s="1"/>
  <c r="I3" i="46"/>
  <c r="G2" i="46"/>
  <c r="E2" i="46"/>
  <c r="D40" i="46"/>
  <c r="H40" i="46"/>
  <c r="L40" i="46"/>
  <c r="D47" i="46"/>
  <c r="H47" i="46"/>
  <c r="L47" i="46"/>
  <c r="F77" i="46"/>
  <c r="J77" i="46"/>
  <c r="F92" i="46"/>
  <c r="J92" i="46"/>
  <c r="J146" i="46" l="1"/>
  <c r="J157" i="24" s="1"/>
  <c r="F146" i="46"/>
  <c r="F157" i="24" s="1"/>
  <c r="D146" i="46"/>
  <c r="D157" i="24" s="1"/>
  <c r="L146" i="46"/>
  <c r="L157" i="24" s="1"/>
  <c r="H146" i="46"/>
  <c r="H157" i="24" s="1"/>
  <c r="K3" i="46"/>
  <c r="I2" i="46"/>
  <c r="R146" i="46" l="1"/>
  <c r="R157" i="24" s="1"/>
  <c r="M3" i="46"/>
  <c r="K2" i="46"/>
  <c r="O3" i="46" l="1"/>
  <c r="M2" i="46"/>
  <c r="Q3" i="46" l="1"/>
  <c r="Q2" i="46" s="1"/>
  <c r="O2" i="46"/>
  <c r="P155" i="24" l="1"/>
  <c r="N155" i="24"/>
  <c r="L155" i="24"/>
  <c r="J155" i="24"/>
  <c r="H155" i="24"/>
  <c r="F155" i="24"/>
  <c r="E131" i="24"/>
  <c r="E131" i="46" s="1"/>
  <c r="G131" i="24"/>
  <c r="G131" i="46" s="1"/>
  <c r="I131" i="24"/>
  <c r="I131" i="46" s="1"/>
  <c r="K131" i="24"/>
  <c r="K131" i="46" s="1"/>
  <c r="M131" i="24"/>
  <c r="M131" i="46" s="1"/>
  <c r="O131" i="24"/>
  <c r="O131" i="46" s="1"/>
  <c r="Q131" i="24"/>
  <c r="Q131" i="46" s="1"/>
  <c r="D155" i="24"/>
  <c r="S160" i="24"/>
  <c r="R131" i="24" l="1"/>
  <c r="P145" i="43"/>
  <c r="N145" i="43"/>
  <c r="L145" i="43"/>
  <c r="J145" i="43"/>
  <c r="H145" i="43"/>
  <c r="F145" i="43"/>
  <c r="D145" i="43"/>
  <c r="P144" i="43"/>
  <c r="N144" i="43"/>
  <c r="L144" i="43"/>
  <c r="J144" i="43"/>
  <c r="H144" i="43"/>
  <c r="F144" i="43"/>
  <c r="D144" i="43"/>
  <c r="P143" i="43"/>
  <c r="N143" i="43"/>
  <c r="L143" i="43"/>
  <c r="J143" i="43"/>
  <c r="H143" i="43"/>
  <c r="F143" i="43"/>
  <c r="D143" i="43"/>
  <c r="P142" i="43"/>
  <c r="N142" i="43"/>
  <c r="L142" i="43"/>
  <c r="J142" i="43"/>
  <c r="H142" i="43"/>
  <c r="F142" i="43"/>
  <c r="D142" i="43"/>
  <c r="P141" i="43"/>
  <c r="N141" i="43"/>
  <c r="L141" i="43"/>
  <c r="J141" i="43"/>
  <c r="H141" i="43"/>
  <c r="F141" i="43"/>
  <c r="D141" i="43"/>
  <c r="P140" i="43"/>
  <c r="N140" i="43"/>
  <c r="L140" i="43"/>
  <c r="J140" i="43"/>
  <c r="H140" i="43"/>
  <c r="F140" i="43"/>
  <c r="D140" i="43"/>
  <c r="P139" i="43"/>
  <c r="N139" i="43"/>
  <c r="L139" i="43"/>
  <c r="J139" i="43"/>
  <c r="H139" i="43"/>
  <c r="F139" i="43"/>
  <c r="D139" i="43"/>
  <c r="P138" i="43"/>
  <c r="N138" i="43"/>
  <c r="L138" i="43"/>
  <c r="J138" i="43"/>
  <c r="H138" i="43"/>
  <c r="F138" i="43"/>
  <c r="D138" i="43"/>
  <c r="P137" i="43"/>
  <c r="N137" i="43"/>
  <c r="L137" i="43"/>
  <c r="J137" i="43"/>
  <c r="H137" i="43"/>
  <c r="F137" i="43"/>
  <c r="D137" i="43"/>
  <c r="P136" i="43"/>
  <c r="N136" i="43"/>
  <c r="L136" i="43"/>
  <c r="J136" i="43"/>
  <c r="H136" i="43"/>
  <c r="F136" i="43"/>
  <c r="D136" i="43"/>
  <c r="P135" i="43"/>
  <c r="N135" i="43"/>
  <c r="L135" i="43"/>
  <c r="J135" i="43"/>
  <c r="H135" i="43"/>
  <c r="F135" i="43"/>
  <c r="D135" i="43"/>
  <c r="P134" i="43"/>
  <c r="N134" i="43"/>
  <c r="L134" i="43"/>
  <c r="J134" i="43"/>
  <c r="H134" i="43"/>
  <c r="F134" i="43"/>
  <c r="D134" i="43"/>
  <c r="P133" i="43"/>
  <c r="N133" i="43"/>
  <c r="L133" i="43"/>
  <c r="J133" i="43"/>
  <c r="H133" i="43"/>
  <c r="F133" i="43"/>
  <c r="D133" i="43"/>
  <c r="P132" i="43"/>
  <c r="N132" i="43"/>
  <c r="L132" i="43"/>
  <c r="J132" i="43"/>
  <c r="H132" i="43"/>
  <c r="F132" i="43"/>
  <c r="D132" i="43"/>
  <c r="P131" i="43"/>
  <c r="N131" i="43"/>
  <c r="L131" i="43"/>
  <c r="J131" i="43"/>
  <c r="H131" i="43"/>
  <c r="F131" i="43"/>
  <c r="D131" i="43"/>
  <c r="P130" i="43"/>
  <c r="N130" i="43"/>
  <c r="L130" i="43"/>
  <c r="J130" i="43"/>
  <c r="H130" i="43"/>
  <c r="F130" i="43"/>
  <c r="D130" i="43"/>
  <c r="P129" i="43"/>
  <c r="N129" i="43"/>
  <c r="L129" i="43"/>
  <c r="J129" i="43"/>
  <c r="H129" i="43"/>
  <c r="F129" i="43"/>
  <c r="D129" i="43"/>
  <c r="P128" i="43"/>
  <c r="N128" i="43"/>
  <c r="L128" i="43"/>
  <c r="J128" i="43"/>
  <c r="H128" i="43"/>
  <c r="F128" i="43"/>
  <c r="D128" i="43"/>
  <c r="P127" i="43"/>
  <c r="N127" i="43"/>
  <c r="L127" i="43"/>
  <c r="J127" i="43"/>
  <c r="H127" i="43"/>
  <c r="F127" i="43"/>
  <c r="D127" i="43"/>
  <c r="P126" i="43"/>
  <c r="N126" i="43"/>
  <c r="L126" i="43"/>
  <c r="J126" i="43"/>
  <c r="H126" i="43"/>
  <c r="F126" i="43"/>
  <c r="D126" i="43"/>
  <c r="P125" i="43"/>
  <c r="N125" i="43"/>
  <c r="L125" i="43"/>
  <c r="J125" i="43"/>
  <c r="H125" i="43"/>
  <c r="F125" i="43"/>
  <c r="D125" i="43"/>
  <c r="P124" i="43"/>
  <c r="N124" i="43"/>
  <c r="L124" i="43"/>
  <c r="J124" i="43"/>
  <c r="H124" i="43"/>
  <c r="F124" i="43"/>
  <c r="D124" i="43"/>
  <c r="P123" i="43"/>
  <c r="N123" i="43"/>
  <c r="L123" i="43"/>
  <c r="J123" i="43"/>
  <c r="H123" i="43"/>
  <c r="F123" i="43"/>
  <c r="D123" i="43"/>
  <c r="P122" i="43"/>
  <c r="N122" i="43"/>
  <c r="L122" i="43"/>
  <c r="J122" i="43"/>
  <c r="H122" i="43"/>
  <c r="F122" i="43"/>
  <c r="D122" i="43"/>
  <c r="P121" i="43"/>
  <c r="N121" i="43"/>
  <c r="L121" i="43"/>
  <c r="J121" i="43"/>
  <c r="H121" i="43"/>
  <c r="F121" i="43"/>
  <c r="D121" i="43"/>
  <c r="P120" i="43"/>
  <c r="N120" i="43"/>
  <c r="L120" i="43"/>
  <c r="J120" i="43"/>
  <c r="H120" i="43"/>
  <c r="F120" i="43"/>
  <c r="D120" i="43"/>
  <c r="P119" i="43"/>
  <c r="N119" i="43"/>
  <c r="L119" i="43"/>
  <c r="J119" i="43"/>
  <c r="H119" i="43"/>
  <c r="F119" i="43"/>
  <c r="D119" i="43"/>
  <c r="P118" i="43"/>
  <c r="N118" i="43"/>
  <c r="L118" i="43"/>
  <c r="J118" i="43"/>
  <c r="H118" i="43"/>
  <c r="F118" i="43"/>
  <c r="D118" i="43"/>
  <c r="P117" i="43"/>
  <c r="N117" i="43"/>
  <c r="L117" i="43"/>
  <c r="J117" i="43"/>
  <c r="H117" i="43"/>
  <c r="F117" i="43"/>
  <c r="D117" i="43"/>
  <c r="P116" i="43"/>
  <c r="N116" i="43"/>
  <c r="L116" i="43"/>
  <c r="J116" i="43"/>
  <c r="H116" i="43"/>
  <c r="F116" i="43"/>
  <c r="D116" i="43"/>
  <c r="P115" i="43"/>
  <c r="N115" i="43"/>
  <c r="L115" i="43"/>
  <c r="J115" i="43"/>
  <c r="H115" i="43"/>
  <c r="F115" i="43"/>
  <c r="D115" i="43"/>
  <c r="P114" i="43"/>
  <c r="N114" i="43"/>
  <c r="L114" i="43"/>
  <c r="J114" i="43"/>
  <c r="H114" i="43"/>
  <c r="F114" i="43"/>
  <c r="D114" i="43"/>
  <c r="P113" i="43"/>
  <c r="N113" i="43"/>
  <c r="L113" i="43"/>
  <c r="J113" i="43"/>
  <c r="H113" i="43"/>
  <c r="F113" i="43"/>
  <c r="D113" i="43"/>
  <c r="P112" i="43"/>
  <c r="N112" i="43"/>
  <c r="L112" i="43"/>
  <c r="J112" i="43"/>
  <c r="H112" i="43"/>
  <c r="F112" i="43"/>
  <c r="D112" i="43"/>
  <c r="P111" i="43"/>
  <c r="N111" i="43"/>
  <c r="L111" i="43"/>
  <c r="J111" i="43"/>
  <c r="H111" i="43"/>
  <c r="F111" i="43"/>
  <c r="D111" i="43"/>
  <c r="P110" i="43"/>
  <c r="N110" i="43"/>
  <c r="L110" i="43"/>
  <c r="J110" i="43"/>
  <c r="H110" i="43"/>
  <c r="F110" i="43"/>
  <c r="D110" i="43"/>
  <c r="P109" i="43"/>
  <c r="N109" i="43"/>
  <c r="L109" i="43"/>
  <c r="J109" i="43"/>
  <c r="H109" i="43"/>
  <c r="F109" i="43"/>
  <c r="D109" i="43"/>
  <c r="P108" i="43"/>
  <c r="N108" i="43"/>
  <c r="L108" i="43"/>
  <c r="J108" i="43"/>
  <c r="H108" i="43"/>
  <c r="F108" i="43"/>
  <c r="D108" i="43"/>
  <c r="P107" i="43"/>
  <c r="N107" i="43"/>
  <c r="L107" i="43"/>
  <c r="J107" i="43"/>
  <c r="H107" i="43"/>
  <c r="F107" i="43"/>
  <c r="D107" i="43"/>
  <c r="P106" i="43"/>
  <c r="N106" i="43"/>
  <c r="L106" i="43"/>
  <c r="J106" i="43"/>
  <c r="H106" i="43"/>
  <c r="F106" i="43"/>
  <c r="D106" i="43"/>
  <c r="P105" i="43"/>
  <c r="N105" i="43"/>
  <c r="L105" i="43"/>
  <c r="J105" i="43"/>
  <c r="H105" i="43"/>
  <c r="F105" i="43"/>
  <c r="D105" i="43"/>
  <c r="P104" i="43"/>
  <c r="N104" i="43"/>
  <c r="L104" i="43"/>
  <c r="J104" i="43"/>
  <c r="H104" i="43"/>
  <c r="F104" i="43"/>
  <c r="D104" i="43"/>
  <c r="P103" i="43"/>
  <c r="N103" i="43"/>
  <c r="L103" i="43"/>
  <c r="J103" i="43"/>
  <c r="H103" i="43"/>
  <c r="F103" i="43"/>
  <c r="D103" i="43"/>
  <c r="P102" i="43"/>
  <c r="N102" i="43"/>
  <c r="L102" i="43"/>
  <c r="J102" i="43"/>
  <c r="H102" i="43"/>
  <c r="F102" i="43"/>
  <c r="D102" i="43"/>
  <c r="P101" i="43"/>
  <c r="N101" i="43"/>
  <c r="L101" i="43"/>
  <c r="J101" i="43"/>
  <c r="H101" i="43"/>
  <c r="F101" i="43"/>
  <c r="D101" i="43"/>
  <c r="P100" i="43"/>
  <c r="N100" i="43"/>
  <c r="L100" i="43"/>
  <c r="J100" i="43"/>
  <c r="H100" i="43"/>
  <c r="F100" i="43"/>
  <c r="D100" i="43"/>
  <c r="P99" i="43"/>
  <c r="N99" i="43"/>
  <c r="L99" i="43"/>
  <c r="J99" i="43"/>
  <c r="H99" i="43"/>
  <c r="F99" i="43"/>
  <c r="D99" i="43"/>
  <c r="P98" i="43"/>
  <c r="N98" i="43"/>
  <c r="L98" i="43"/>
  <c r="J98" i="43"/>
  <c r="H98" i="43"/>
  <c r="F98" i="43"/>
  <c r="D98" i="43"/>
  <c r="P97" i="43"/>
  <c r="N97" i="43"/>
  <c r="L97" i="43"/>
  <c r="J97" i="43"/>
  <c r="H97" i="43"/>
  <c r="F97" i="43"/>
  <c r="D97" i="43"/>
  <c r="P96" i="43"/>
  <c r="N96" i="43"/>
  <c r="L96" i="43"/>
  <c r="J96" i="43"/>
  <c r="H96" i="43"/>
  <c r="F96" i="43"/>
  <c r="D96" i="43"/>
  <c r="P95" i="43"/>
  <c r="N95" i="43"/>
  <c r="L95" i="43"/>
  <c r="J95" i="43"/>
  <c r="H95" i="43"/>
  <c r="F95" i="43"/>
  <c r="D95" i="43"/>
  <c r="P94" i="43"/>
  <c r="N94" i="43"/>
  <c r="L94" i="43"/>
  <c r="J94" i="43"/>
  <c r="H94" i="43"/>
  <c r="F94" i="43"/>
  <c r="D94" i="43"/>
  <c r="P93" i="43"/>
  <c r="N93" i="43"/>
  <c r="L93" i="43"/>
  <c r="J93" i="43"/>
  <c r="H93" i="43"/>
  <c r="F93" i="43"/>
  <c r="D93" i="43"/>
  <c r="P92" i="43"/>
  <c r="N92" i="43"/>
  <c r="L92" i="43"/>
  <c r="J92" i="43"/>
  <c r="H92" i="43"/>
  <c r="F92" i="43"/>
  <c r="D92" i="43"/>
  <c r="P91" i="43"/>
  <c r="N91" i="43"/>
  <c r="L91" i="43"/>
  <c r="J91" i="43"/>
  <c r="H91" i="43"/>
  <c r="F91" i="43"/>
  <c r="D91" i="43"/>
  <c r="P90" i="43"/>
  <c r="N90" i="43"/>
  <c r="L90" i="43"/>
  <c r="J90" i="43"/>
  <c r="H90" i="43"/>
  <c r="F90" i="43"/>
  <c r="D90" i="43"/>
  <c r="P89" i="43"/>
  <c r="N89" i="43"/>
  <c r="L89" i="43"/>
  <c r="J89" i="43"/>
  <c r="H89" i="43"/>
  <c r="F89" i="43"/>
  <c r="D89" i="43"/>
  <c r="P88" i="43"/>
  <c r="N88" i="43"/>
  <c r="L88" i="43"/>
  <c r="J88" i="43"/>
  <c r="H88" i="43"/>
  <c r="F88" i="43"/>
  <c r="D88" i="43"/>
  <c r="P87" i="43"/>
  <c r="N87" i="43"/>
  <c r="L87" i="43"/>
  <c r="J87" i="43"/>
  <c r="H87" i="43"/>
  <c r="F87" i="43"/>
  <c r="D87" i="43"/>
  <c r="P86" i="43"/>
  <c r="N86" i="43"/>
  <c r="L86" i="43"/>
  <c r="J86" i="43"/>
  <c r="H86" i="43"/>
  <c r="F86" i="43"/>
  <c r="D86" i="43"/>
  <c r="P85" i="43"/>
  <c r="N85" i="43"/>
  <c r="L85" i="43"/>
  <c r="J85" i="43"/>
  <c r="H85" i="43"/>
  <c r="F85" i="43"/>
  <c r="D85" i="43"/>
  <c r="P84" i="43"/>
  <c r="N84" i="43"/>
  <c r="L84" i="43"/>
  <c r="J84" i="43"/>
  <c r="H84" i="43"/>
  <c r="F84" i="43"/>
  <c r="D84" i="43"/>
  <c r="P83" i="43"/>
  <c r="N83" i="43"/>
  <c r="L83" i="43"/>
  <c r="J83" i="43"/>
  <c r="H83" i="43"/>
  <c r="F83" i="43"/>
  <c r="D83" i="43"/>
  <c r="P82" i="43"/>
  <c r="N82" i="43"/>
  <c r="L82" i="43"/>
  <c r="J82" i="43"/>
  <c r="H82" i="43"/>
  <c r="F82" i="43"/>
  <c r="D82" i="43"/>
  <c r="P81" i="43"/>
  <c r="N81" i="43"/>
  <c r="L81" i="43"/>
  <c r="J81" i="43"/>
  <c r="H81" i="43"/>
  <c r="F81" i="43"/>
  <c r="D81" i="43"/>
  <c r="P80" i="43"/>
  <c r="N80" i="43"/>
  <c r="L80" i="43"/>
  <c r="J80" i="43"/>
  <c r="H80" i="43"/>
  <c r="F80" i="43"/>
  <c r="D80" i="43"/>
  <c r="P79" i="43"/>
  <c r="N79" i="43"/>
  <c r="L79" i="43"/>
  <c r="J79" i="43"/>
  <c r="H79" i="43"/>
  <c r="F79" i="43"/>
  <c r="D79" i="43"/>
  <c r="P78" i="43"/>
  <c r="N78" i="43"/>
  <c r="L78" i="43"/>
  <c r="J78" i="43"/>
  <c r="H78" i="43"/>
  <c r="F78" i="43"/>
  <c r="D78" i="43"/>
  <c r="P77" i="43"/>
  <c r="N77" i="43"/>
  <c r="L77" i="43"/>
  <c r="J77" i="43"/>
  <c r="H77" i="43"/>
  <c r="F77" i="43"/>
  <c r="D77" i="43"/>
  <c r="B77" i="43"/>
  <c r="P76" i="43"/>
  <c r="N76" i="43"/>
  <c r="L76" i="43"/>
  <c r="J76" i="43"/>
  <c r="H76" i="43"/>
  <c r="F76" i="43"/>
  <c r="D76" i="43"/>
  <c r="P75" i="43"/>
  <c r="N75" i="43"/>
  <c r="L75" i="43"/>
  <c r="J75" i="43"/>
  <c r="H75" i="43"/>
  <c r="F75" i="43"/>
  <c r="D75" i="43"/>
  <c r="P74" i="43"/>
  <c r="N74" i="43"/>
  <c r="L74" i="43"/>
  <c r="J74" i="43"/>
  <c r="H74" i="43"/>
  <c r="F74" i="43"/>
  <c r="D74" i="43"/>
  <c r="P73" i="43"/>
  <c r="N73" i="43"/>
  <c r="L73" i="43"/>
  <c r="J73" i="43"/>
  <c r="H73" i="43"/>
  <c r="F73" i="43"/>
  <c r="D73" i="43"/>
  <c r="P72" i="43"/>
  <c r="N72" i="43"/>
  <c r="L72" i="43"/>
  <c r="J72" i="43"/>
  <c r="H72" i="43"/>
  <c r="F72" i="43"/>
  <c r="D72" i="43"/>
  <c r="P71" i="43"/>
  <c r="N71" i="43"/>
  <c r="L71" i="43"/>
  <c r="J71" i="43"/>
  <c r="H71" i="43"/>
  <c r="F71" i="43"/>
  <c r="D71" i="43"/>
  <c r="P70" i="43"/>
  <c r="N70" i="43"/>
  <c r="L70" i="43"/>
  <c r="J70" i="43"/>
  <c r="H70" i="43"/>
  <c r="F70" i="43"/>
  <c r="D70" i="43"/>
  <c r="P69" i="43"/>
  <c r="N69" i="43"/>
  <c r="L69" i="43"/>
  <c r="J69" i="43"/>
  <c r="H69" i="43"/>
  <c r="F69" i="43"/>
  <c r="D69" i="43"/>
  <c r="P68" i="43"/>
  <c r="N68" i="43"/>
  <c r="L68" i="43"/>
  <c r="J68" i="43"/>
  <c r="H68" i="43"/>
  <c r="F68" i="43"/>
  <c r="D68" i="43"/>
  <c r="P67" i="43"/>
  <c r="N67" i="43"/>
  <c r="L67" i="43"/>
  <c r="J67" i="43"/>
  <c r="H67" i="43"/>
  <c r="F67" i="43"/>
  <c r="D67" i="43"/>
  <c r="P66" i="43"/>
  <c r="N66" i="43"/>
  <c r="L66" i="43"/>
  <c r="J66" i="43"/>
  <c r="H66" i="43"/>
  <c r="F66" i="43"/>
  <c r="D66" i="43"/>
  <c r="P65" i="43"/>
  <c r="N65" i="43"/>
  <c r="L65" i="43"/>
  <c r="J65" i="43"/>
  <c r="H65" i="43"/>
  <c r="F65" i="43"/>
  <c r="D65" i="43"/>
  <c r="P64" i="43"/>
  <c r="N64" i="43"/>
  <c r="L64" i="43"/>
  <c r="J64" i="43"/>
  <c r="H64" i="43"/>
  <c r="F64" i="43"/>
  <c r="D64" i="43"/>
  <c r="P63" i="43"/>
  <c r="N63" i="43"/>
  <c r="L63" i="43"/>
  <c r="J63" i="43"/>
  <c r="H63" i="43"/>
  <c r="F63" i="43"/>
  <c r="D63" i="43"/>
  <c r="P62" i="43"/>
  <c r="N62" i="43"/>
  <c r="L62" i="43"/>
  <c r="J62" i="43"/>
  <c r="H62" i="43"/>
  <c r="F62" i="43"/>
  <c r="D62" i="43"/>
  <c r="P61" i="43"/>
  <c r="N61" i="43"/>
  <c r="L61" i="43"/>
  <c r="J61" i="43"/>
  <c r="H61" i="43"/>
  <c r="F61" i="43"/>
  <c r="D61" i="43"/>
  <c r="P60" i="43"/>
  <c r="N60" i="43"/>
  <c r="L60" i="43"/>
  <c r="J60" i="43"/>
  <c r="H60" i="43"/>
  <c r="F60" i="43"/>
  <c r="D60" i="43"/>
  <c r="P59" i="43"/>
  <c r="N59" i="43"/>
  <c r="L59" i="43"/>
  <c r="J59" i="43"/>
  <c r="H59" i="43"/>
  <c r="F59" i="43"/>
  <c r="D59" i="43"/>
  <c r="P58" i="43"/>
  <c r="N58" i="43"/>
  <c r="L58" i="43"/>
  <c r="J58" i="43"/>
  <c r="H58" i="43"/>
  <c r="F58" i="43"/>
  <c r="D58" i="43"/>
  <c r="P57" i="43"/>
  <c r="N57" i="43"/>
  <c r="L57" i="43"/>
  <c r="J57" i="43"/>
  <c r="H57" i="43"/>
  <c r="F57" i="43"/>
  <c r="D57" i="43"/>
  <c r="P56" i="43"/>
  <c r="N56" i="43"/>
  <c r="L56" i="43"/>
  <c r="J56" i="43"/>
  <c r="H56" i="43"/>
  <c r="F56" i="43"/>
  <c r="D56" i="43"/>
  <c r="P55" i="43"/>
  <c r="N55" i="43"/>
  <c r="L55" i="43"/>
  <c r="J55" i="43"/>
  <c r="H55" i="43"/>
  <c r="F55" i="43"/>
  <c r="D55" i="43"/>
  <c r="P54" i="43"/>
  <c r="N54" i="43"/>
  <c r="L54" i="43"/>
  <c r="J54" i="43"/>
  <c r="H54" i="43"/>
  <c r="F54" i="43"/>
  <c r="D54" i="43"/>
  <c r="P53" i="43"/>
  <c r="N53" i="43"/>
  <c r="L53" i="43"/>
  <c r="J53" i="43"/>
  <c r="H53" i="43"/>
  <c r="F53" i="43"/>
  <c r="D53" i="43"/>
  <c r="P52" i="43"/>
  <c r="N52" i="43"/>
  <c r="L52" i="43"/>
  <c r="J52" i="43"/>
  <c r="H52" i="43"/>
  <c r="F52" i="43"/>
  <c r="D52" i="43"/>
  <c r="P51" i="43"/>
  <c r="N51" i="43"/>
  <c r="L51" i="43"/>
  <c r="J51" i="43"/>
  <c r="H51" i="43"/>
  <c r="F51" i="43"/>
  <c r="D51" i="43"/>
  <c r="P50" i="43"/>
  <c r="N50" i="43"/>
  <c r="L50" i="43"/>
  <c r="J50" i="43"/>
  <c r="H50" i="43"/>
  <c r="F50" i="43"/>
  <c r="D50" i="43"/>
  <c r="P49" i="43"/>
  <c r="N49" i="43"/>
  <c r="L49" i="43"/>
  <c r="J49" i="43"/>
  <c r="H49" i="43"/>
  <c r="F49" i="43"/>
  <c r="D49" i="43"/>
  <c r="P48" i="43"/>
  <c r="N48" i="43"/>
  <c r="L48" i="43"/>
  <c r="J48" i="43"/>
  <c r="H48" i="43"/>
  <c r="F48" i="43"/>
  <c r="D48" i="43"/>
  <c r="P47" i="43"/>
  <c r="N47" i="43"/>
  <c r="L47" i="43"/>
  <c r="J47" i="43"/>
  <c r="H47" i="43"/>
  <c r="F47" i="43"/>
  <c r="D47" i="43"/>
  <c r="P46" i="43"/>
  <c r="N46" i="43"/>
  <c r="L46" i="43"/>
  <c r="J46" i="43"/>
  <c r="H46" i="43"/>
  <c r="F46" i="43"/>
  <c r="D46" i="43"/>
  <c r="P45" i="43"/>
  <c r="N45" i="43"/>
  <c r="L45" i="43"/>
  <c r="J45" i="43"/>
  <c r="H45" i="43"/>
  <c r="F45" i="43"/>
  <c r="D45" i="43"/>
  <c r="P44" i="43"/>
  <c r="N44" i="43"/>
  <c r="L44" i="43"/>
  <c r="J44" i="43"/>
  <c r="H44" i="43"/>
  <c r="F44" i="43"/>
  <c r="D44" i="43"/>
  <c r="P43" i="43"/>
  <c r="N43" i="43"/>
  <c r="L43" i="43"/>
  <c r="J43" i="43"/>
  <c r="H43" i="43"/>
  <c r="F43" i="43"/>
  <c r="D43" i="43"/>
  <c r="P42" i="43"/>
  <c r="N42" i="43"/>
  <c r="L42" i="43"/>
  <c r="J42" i="43"/>
  <c r="H42" i="43"/>
  <c r="F42" i="43"/>
  <c r="D42" i="43"/>
  <c r="P41" i="43"/>
  <c r="N41" i="43"/>
  <c r="L41" i="43"/>
  <c r="J41" i="43"/>
  <c r="H41" i="43"/>
  <c r="F41" i="43"/>
  <c r="D41" i="43"/>
  <c r="P40" i="43"/>
  <c r="N40" i="43"/>
  <c r="L40" i="43"/>
  <c r="J40" i="43"/>
  <c r="H40" i="43"/>
  <c r="F40" i="43"/>
  <c r="D40" i="43"/>
  <c r="P39" i="43"/>
  <c r="N39" i="43"/>
  <c r="L39" i="43"/>
  <c r="J39" i="43"/>
  <c r="H39" i="43"/>
  <c r="F39" i="43"/>
  <c r="D39" i="43"/>
  <c r="P38" i="43"/>
  <c r="N38" i="43"/>
  <c r="L38" i="43"/>
  <c r="J38" i="43"/>
  <c r="H38" i="43"/>
  <c r="F38" i="43"/>
  <c r="D38" i="43"/>
  <c r="P37" i="43"/>
  <c r="N37" i="43"/>
  <c r="L37" i="43"/>
  <c r="J37" i="43"/>
  <c r="H37" i="43"/>
  <c r="F37" i="43"/>
  <c r="D37" i="43"/>
  <c r="P36" i="43"/>
  <c r="N36" i="43"/>
  <c r="L36" i="43"/>
  <c r="J36" i="43"/>
  <c r="H36" i="43"/>
  <c r="F36" i="43"/>
  <c r="D36" i="43"/>
  <c r="P35" i="43"/>
  <c r="N35" i="43"/>
  <c r="L35" i="43"/>
  <c r="J35" i="43"/>
  <c r="H35" i="43"/>
  <c r="F35" i="43"/>
  <c r="D35" i="43"/>
  <c r="P34" i="43"/>
  <c r="N34" i="43"/>
  <c r="L34" i="43"/>
  <c r="J34" i="43"/>
  <c r="H34" i="43"/>
  <c r="F34" i="43"/>
  <c r="D34" i="43"/>
  <c r="P33" i="43"/>
  <c r="N33" i="43"/>
  <c r="L33" i="43"/>
  <c r="J33" i="43"/>
  <c r="H33" i="43"/>
  <c r="F33" i="43"/>
  <c r="D33" i="43"/>
  <c r="P32" i="43"/>
  <c r="N32" i="43"/>
  <c r="L32" i="43"/>
  <c r="J32" i="43"/>
  <c r="H32" i="43"/>
  <c r="F32" i="43"/>
  <c r="D32" i="43"/>
  <c r="P31" i="43"/>
  <c r="N31" i="43"/>
  <c r="L31" i="43"/>
  <c r="J31" i="43"/>
  <c r="H31" i="43"/>
  <c r="F31" i="43"/>
  <c r="D31" i="43"/>
  <c r="P30" i="43"/>
  <c r="N30" i="43"/>
  <c r="L30" i="43"/>
  <c r="J30" i="43"/>
  <c r="H30" i="43"/>
  <c r="F30" i="43"/>
  <c r="D30" i="43"/>
  <c r="P29" i="43"/>
  <c r="N29" i="43"/>
  <c r="L29" i="43"/>
  <c r="J29" i="43"/>
  <c r="H29" i="43"/>
  <c r="F29" i="43"/>
  <c r="D29" i="43"/>
  <c r="P28" i="43"/>
  <c r="N28" i="43"/>
  <c r="L28" i="43"/>
  <c r="J28" i="43"/>
  <c r="H28" i="43"/>
  <c r="F28" i="43"/>
  <c r="D28" i="43"/>
  <c r="P27" i="43"/>
  <c r="N27" i="43"/>
  <c r="L27" i="43"/>
  <c r="J27" i="43"/>
  <c r="H27" i="43"/>
  <c r="F27" i="43"/>
  <c r="D27" i="43"/>
  <c r="P26" i="43"/>
  <c r="N26" i="43"/>
  <c r="L26" i="43"/>
  <c r="J26" i="43"/>
  <c r="H26" i="43"/>
  <c r="F26" i="43"/>
  <c r="D26" i="43"/>
  <c r="P25" i="43"/>
  <c r="N25" i="43"/>
  <c r="L25" i="43"/>
  <c r="J25" i="43"/>
  <c r="H25" i="43"/>
  <c r="F25" i="43"/>
  <c r="D25" i="43"/>
  <c r="P24" i="43"/>
  <c r="N24" i="43"/>
  <c r="L24" i="43"/>
  <c r="J24" i="43"/>
  <c r="H24" i="43"/>
  <c r="F24" i="43"/>
  <c r="D24" i="43"/>
  <c r="P23" i="43"/>
  <c r="N23" i="43"/>
  <c r="L23" i="43"/>
  <c r="J23" i="43"/>
  <c r="H23" i="43"/>
  <c r="F23" i="43"/>
  <c r="D23" i="43"/>
  <c r="P22" i="43"/>
  <c r="N22" i="43"/>
  <c r="L22" i="43"/>
  <c r="J22" i="43"/>
  <c r="H22" i="43"/>
  <c r="F22" i="43"/>
  <c r="D22" i="43"/>
  <c r="P21" i="43"/>
  <c r="N21" i="43"/>
  <c r="L21" i="43"/>
  <c r="J21" i="43"/>
  <c r="H21" i="43"/>
  <c r="F21" i="43"/>
  <c r="D21" i="43"/>
  <c r="P20" i="43"/>
  <c r="N20" i="43"/>
  <c r="L20" i="43"/>
  <c r="J20" i="43"/>
  <c r="H20" i="43"/>
  <c r="F20" i="43"/>
  <c r="D20" i="43"/>
  <c r="P19" i="43"/>
  <c r="N19" i="43"/>
  <c r="L19" i="43"/>
  <c r="J19" i="43"/>
  <c r="H19" i="43"/>
  <c r="F19" i="43"/>
  <c r="D19" i="43"/>
  <c r="P18" i="43"/>
  <c r="N18" i="43"/>
  <c r="L18" i="43"/>
  <c r="J18" i="43"/>
  <c r="H18" i="43"/>
  <c r="F18" i="43"/>
  <c r="D18" i="43"/>
  <c r="P17" i="43"/>
  <c r="N17" i="43"/>
  <c r="L17" i="43"/>
  <c r="J17" i="43"/>
  <c r="H17" i="43"/>
  <c r="F17" i="43"/>
  <c r="D17" i="43"/>
  <c r="P16" i="43"/>
  <c r="N16" i="43"/>
  <c r="L16" i="43"/>
  <c r="J16" i="43"/>
  <c r="H16" i="43"/>
  <c r="F16" i="43"/>
  <c r="D16" i="43"/>
  <c r="P15" i="43"/>
  <c r="N15" i="43"/>
  <c r="L15" i="43"/>
  <c r="J15" i="43"/>
  <c r="H15" i="43"/>
  <c r="F15" i="43"/>
  <c r="D15" i="43"/>
  <c r="P14" i="43"/>
  <c r="N14" i="43"/>
  <c r="L14" i="43"/>
  <c r="J14" i="43"/>
  <c r="H14" i="43"/>
  <c r="F14" i="43"/>
  <c r="D14" i="43"/>
  <c r="P13" i="43"/>
  <c r="N13" i="43"/>
  <c r="L13" i="43"/>
  <c r="J13" i="43"/>
  <c r="H13" i="43"/>
  <c r="F13" i="43"/>
  <c r="D13" i="43"/>
  <c r="P12" i="43"/>
  <c r="N12" i="43"/>
  <c r="L12" i="43"/>
  <c r="J12" i="43"/>
  <c r="H12" i="43"/>
  <c r="F12" i="43"/>
  <c r="D12" i="43"/>
  <c r="P11" i="43"/>
  <c r="N11" i="43"/>
  <c r="L11" i="43"/>
  <c r="J11" i="43"/>
  <c r="H11" i="43"/>
  <c r="F11" i="43"/>
  <c r="P10" i="43"/>
  <c r="N10" i="43"/>
  <c r="L10" i="43"/>
  <c r="J10" i="43"/>
  <c r="H10" i="43"/>
  <c r="F10" i="43"/>
  <c r="D10" i="43"/>
  <c r="P9" i="43"/>
  <c r="N9" i="43"/>
  <c r="L9" i="43"/>
  <c r="J9" i="43"/>
  <c r="H9" i="43"/>
  <c r="F9" i="43"/>
  <c r="D9" i="43"/>
  <c r="P8" i="43"/>
  <c r="N8" i="43"/>
  <c r="L8" i="43"/>
  <c r="J8" i="43"/>
  <c r="H8" i="43"/>
  <c r="F8" i="43"/>
  <c r="D8" i="43"/>
  <c r="P7" i="43"/>
  <c r="N7" i="43"/>
  <c r="L7" i="43"/>
  <c r="J7" i="43"/>
  <c r="H7" i="43"/>
  <c r="F7" i="43"/>
  <c r="D7" i="43"/>
  <c r="P6" i="43"/>
  <c r="N6" i="43"/>
  <c r="L6" i="43"/>
  <c r="J6" i="43"/>
  <c r="H6" i="43"/>
  <c r="F6" i="43"/>
  <c r="D6" i="43"/>
  <c r="P5" i="43"/>
  <c r="N5" i="43"/>
  <c r="L5" i="43"/>
  <c r="J5" i="43"/>
  <c r="H5" i="43"/>
  <c r="F5" i="43"/>
  <c r="D5" i="43"/>
  <c r="P4" i="43"/>
  <c r="E3" i="43"/>
  <c r="G3" i="43" s="1"/>
  <c r="I3" i="43" s="1"/>
  <c r="E2" i="43" l="1"/>
  <c r="P146" i="43"/>
  <c r="P160" i="24" s="1"/>
  <c r="K3" i="43"/>
  <c r="I2" i="43"/>
  <c r="G2" i="43"/>
  <c r="F4" i="43"/>
  <c r="F146" i="43" s="1"/>
  <c r="F160" i="24" s="1"/>
  <c r="J4" i="43"/>
  <c r="J146" i="43" s="1"/>
  <c r="J160" i="24" s="1"/>
  <c r="N4" i="43"/>
  <c r="N146" i="43" s="1"/>
  <c r="N160" i="24" s="1"/>
  <c r="D4" i="43"/>
  <c r="D146" i="43" s="1"/>
  <c r="D160" i="24" s="1"/>
  <c r="H4" i="43"/>
  <c r="H146" i="43" s="1"/>
  <c r="H160" i="24" s="1"/>
  <c r="L4" i="43"/>
  <c r="L146" i="43" s="1"/>
  <c r="L160" i="24" s="1"/>
  <c r="D58" i="35"/>
  <c r="F58" i="35"/>
  <c r="H58" i="35"/>
  <c r="J58" i="35"/>
  <c r="L58" i="35"/>
  <c r="N58" i="35"/>
  <c r="P58" i="35"/>
  <c r="D58" i="34"/>
  <c r="F58" i="34"/>
  <c r="H58" i="34"/>
  <c r="J58" i="34"/>
  <c r="L58" i="34"/>
  <c r="N58" i="34"/>
  <c r="P58" i="34"/>
  <c r="D58" i="33"/>
  <c r="F58" i="33"/>
  <c r="H58" i="33"/>
  <c r="J58" i="33"/>
  <c r="L58" i="33"/>
  <c r="N58" i="33"/>
  <c r="P58" i="33"/>
  <c r="D58" i="32"/>
  <c r="F58" i="32"/>
  <c r="H58" i="32"/>
  <c r="J58" i="32"/>
  <c r="L58" i="32"/>
  <c r="N58" i="32"/>
  <c r="P58" i="32"/>
  <c r="D58" i="31"/>
  <c r="F58" i="31"/>
  <c r="H58" i="31"/>
  <c r="J58" i="31"/>
  <c r="L58" i="31"/>
  <c r="N58" i="31"/>
  <c r="P58" i="31"/>
  <c r="D58" i="37"/>
  <c r="F58" i="37"/>
  <c r="H58" i="37"/>
  <c r="J58" i="37"/>
  <c r="L58" i="37"/>
  <c r="N58" i="37"/>
  <c r="P58" i="37"/>
  <c r="D58" i="39"/>
  <c r="F58" i="39"/>
  <c r="H58" i="39"/>
  <c r="J58" i="39"/>
  <c r="L58" i="39"/>
  <c r="N58" i="39"/>
  <c r="P58" i="39"/>
  <c r="D58" i="30"/>
  <c r="F58" i="30"/>
  <c r="H58" i="30"/>
  <c r="J58" i="30"/>
  <c r="L58" i="30"/>
  <c r="N58" i="30"/>
  <c r="P58" i="30"/>
  <c r="D58" i="41"/>
  <c r="F58" i="41"/>
  <c r="H58" i="41"/>
  <c r="J58" i="41"/>
  <c r="L58" i="41"/>
  <c r="N58" i="41"/>
  <c r="P58" i="41"/>
  <c r="D58" i="29"/>
  <c r="F58" i="29"/>
  <c r="H58" i="29"/>
  <c r="J58" i="29"/>
  <c r="L58" i="29"/>
  <c r="N58" i="29"/>
  <c r="P58" i="29"/>
  <c r="D58" i="28"/>
  <c r="F58" i="28"/>
  <c r="H58" i="28"/>
  <c r="J58" i="28"/>
  <c r="L58" i="28"/>
  <c r="N58" i="28"/>
  <c r="P58" i="28"/>
  <c r="D58" i="38"/>
  <c r="F58" i="38"/>
  <c r="H58" i="38"/>
  <c r="J58" i="38"/>
  <c r="L58" i="38"/>
  <c r="N58" i="38"/>
  <c r="P58" i="38"/>
  <c r="D58" i="36"/>
  <c r="F58" i="36"/>
  <c r="H58" i="36"/>
  <c r="J58" i="36"/>
  <c r="L58" i="36"/>
  <c r="N58" i="36"/>
  <c r="P58" i="36"/>
  <c r="D58" i="26"/>
  <c r="F58" i="26"/>
  <c r="H58" i="26"/>
  <c r="J58" i="26"/>
  <c r="L58" i="26"/>
  <c r="N58" i="26"/>
  <c r="P58" i="26"/>
  <c r="D58" i="27"/>
  <c r="F58" i="27"/>
  <c r="H58" i="27"/>
  <c r="J58" i="27"/>
  <c r="L58" i="27"/>
  <c r="N58" i="27"/>
  <c r="P58" i="27"/>
  <c r="D58" i="40"/>
  <c r="F58" i="40"/>
  <c r="H58" i="40"/>
  <c r="J58" i="40"/>
  <c r="L58" i="40"/>
  <c r="N58" i="40"/>
  <c r="P58" i="40"/>
  <c r="D56" i="40"/>
  <c r="F56" i="40"/>
  <c r="H56" i="40"/>
  <c r="J56" i="40"/>
  <c r="L56" i="40"/>
  <c r="N56" i="40"/>
  <c r="P56" i="40"/>
  <c r="D58" i="25"/>
  <c r="F58" i="25"/>
  <c r="H58" i="25"/>
  <c r="J58" i="25"/>
  <c r="L58" i="25"/>
  <c r="N58" i="25"/>
  <c r="P58" i="25"/>
  <c r="D58" i="23"/>
  <c r="F58" i="23"/>
  <c r="H58" i="23"/>
  <c r="J58" i="23"/>
  <c r="L58" i="23"/>
  <c r="N58" i="23"/>
  <c r="P58" i="23"/>
  <c r="E58" i="24"/>
  <c r="E58" i="46" s="1"/>
  <c r="G58" i="24"/>
  <c r="G58" i="46" s="1"/>
  <c r="I58" i="24"/>
  <c r="I58" i="46" s="1"/>
  <c r="K58" i="24"/>
  <c r="M58" i="24"/>
  <c r="M58" i="46" s="1"/>
  <c r="O58" i="24"/>
  <c r="O58" i="46" s="1"/>
  <c r="Q58" i="24"/>
  <c r="Q58" i="46" s="1"/>
  <c r="K58" i="32" l="1"/>
  <c r="K58" i="46"/>
  <c r="K58" i="26"/>
  <c r="K58" i="37"/>
  <c r="K58" i="40"/>
  <c r="K58" i="30"/>
  <c r="K58" i="34"/>
  <c r="K58" i="29"/>
  <c r="K58" i="38"/>
  <c r="Q58" i="25"/>
  <c r="Q58" i="43"/>
  <c r="Q58" i="26"/>
  <c r="Q58" i="29"/>
  <c r="Q58" i="37"/>
  <c r="O58" i="34"/>
  <c r="O58" i="43"/>
  <c r="G58" i="25"/>
  <c r="G58" i="43"/>
  <c r="Q58" i="36"/>
  <c r="K58" i="36"/>
  <c r="Q58" i="41"/>
  <c r="K58" i="41"/>
  <c r="Q58" i="31"/>
  <c r="K58" i="31"/>
  <c r="Q58" i="35"/>
  <c r="K58" i="35"/>
  <c r="I58" i="35"/>
  <c r="I58" i="43"/>
  <c r="E58" i="35"/>
  <c r="E58" i="43"/>
  <c r="Q58" i="32"/>
  <c r="Q58" i="34"/>
  <c r="M58" i="35"/>
  <c r="M58" i="43"/>
  <c r="Q58" i="40"/>
  <c r="Q58" i="38"/>
  <c r="Q58" i="30"/>
  <c r="K58" i="25"/>
  <c r="K58" i="43"/>
  <c r="I58" i="23"/>
  <c r="I58" i="25"/>
  <c r="Q58" i="27"/>
  <c r="K58" i="27"/>
  <c r="Q58" i="28"/>
  <c r="K58" i="28"/>
  <c r="Q58" i="39"/>
  <c r="K58" i="39"/>
  <c r="Q58" i="33"/>
  <c r="K58" i="33"/>
  <c r="R146" i="43"/>
  <c r="R160" i="24" s="1"/>
  <c r="M3" i="43"/>
  <c r="K2" i="43"/>
  <c r="M58" i="25"/>
  <c r="G58" i="26"/>
  <c r="G58" i="36"/>
  <c r="G58" i="29"/>
  <c r="G58" i="30"/>
  <c r="G58" i="31"/>
  <c r="G58" i="32"/>
  <c r="G58" i="33"/>
  <c r="G58" i="34"/>
  <c r="G58" i="35"/>
  <c r="Q58" i="23"/>
  <c r="M58" i="23"/>
  <c r="G58" i="40"/>
  <c r="G58" i="27"/>
  <c r="G58" i="38"/>
  <c r="G58" i="28"/>
  <c r="G58" i="41"/>
  <c r="G58" i="39"/>
  <c r="G58" i="37"/>
  <c r="K58" i="23"/>
  <c r="G58" i="23"/>
  <c r="M58" i="40"/>
  <c r="I58" i="40"/>
  <c r="M58" i="27"/>
  <c r="I58" i="27"/>
  <c r="M58" i="26"/>
  <c r="I58" i="26"/>
  <c r="M58" i="36"/>
  <c r="I58" i="36"/>
  <c r="M58" i="38"/>
  <c r="I58" i="38"/>
  <c r="M58" i="28"/>
  <c r="I58" i="28"/>
  <c r="M58" i="29"/>
  <c r="I58" i="29"/>
  <c r="M58" i="41"/>
  <c r="I58" i="41"/>
  <c r="M58" i="30"/>
  <c r="I58" i="30"/>
  <c r="M58" i="39"/>
  <c r="I58" i="39"/>
  <c r="M58" i="37"/>
  <c r="I58" i="37"/>
  <c r="M58" i="31"/>
  <c r="I58" i="31"/>
  <c r="M58" i="32"/>
  <c r="I58" i="32"/>
  <c r="M58" i="33"/>
  <c r="I58" i="33"/>
  <c r="M58" i="34"/>
  <c r="I58" i="34"/>
  <c r="E58" i="23"/>
  <c r="E58" i="40"/>
  <c r="E58" i="38"/>
  <c r="E58" i="32"/>
  <c r="E58" i="28"/>
  <c r="E58" i="26"/>
  <c r="E58" i="29"/>
  <c r="E58" i="37"/>
  <c r="E58" i="34"/>
  <c r="E58" i="30"/>
  <c r="E58" i="25"/>
  <c r="E58" i="27"/>
  <c r="E58" i="39"/>
  <c r="E58" i="33"/>
  <c r="E58" i="36"/>
  <c r="E58" i="41"/>
  <c r="E58" i="31"/>
  <c r="O58" i="23"/>
  <c r="O58" i="27"/>
  <c r="O58" i="36"/>
  <c r="O58" i="28"/>
  <c r="O58" i="41"/>
  <c r="O58" i="39"/>
  <c r="O58" i="31"/>
  <c r="O58" i="33"/>
  <c r="O58" i="35"/>
  <c r="R58" i="24"/>
  <c r="O58" i="25"/>
  <c r="O58" i="40"/>
  <c r="O58" i="26"/>
  <c r="O58" i="38"/>
  <c r="O58" i="29"/>
  <c r="O58" i="30"/>
  <c r="O58" i="37"/>
  <c r="O58" i="32"/>
  <c r="A92" i="35"/>
  <c r="A92" i="34"/>
  <c r="A92" i="33"/>
  <c r="A92" i="32"/>
  <c r="A92" i="31"/>
  <c r="A92" i="37"/>
  <c r="A92" i="39"/>
  <c r="A92" i="30"/>
  <c r="A92" i="41"/>
  <c r="A92" i="28"/>
  <c r="A92" i="38"/>
  <c r="A92" i="36"/>
  <c r="A92" i="27"/>
  <c r="A92" i="40"/>
  <c r="A92" i="23"/>
  <c r="A92" i="25"/>
  <c r="O3" i="43" l="1"/>
  <c r="M2" i="43"/>
  <c r="S166" i="24"/>
  <c r="Q3" i="43" l="1"/>
  <c r="Q2" i="43" s="1"/>
  <c r="O2" i="43"/>
  <c r="D43" i="35"/>
  <c r="F43" i="35"/>
  <c r="H43" i="35"/>
  <c r="J43" i="35"/>
  <c r="L43" i="35"/>
  <c r="N43" i="35"/>
  <c r="P43" i="35"/>
  <c r="D43" i="34"/>
  <c r="F43" i="34"/>
  <c r="H43" i="34"/>
  <c r="J43" i="34"/>
  <c r="L43" i="34"/>
  <c r="N43" i="34"/>
  <c r="P43" i="34"/>
  <c r="D43" i="33"/>
  <c r="F43" i="33"/>
  <c r="H43" i="33"/>
  <c r="J43" i="33"/>
  <c r="L43" i="33"/>
  <c r="N43" i="33"/>
  <c r="P43" i="33"/>
  <c r="D43" i="32"/>
  <c r="F43" i="32"/>
  <c r="H43" i="32"/>
  <c r="J43" i="32"/>
  <c r="L43" i="32"/>
  <c r="N43" i="32"/>
  <c r="P43" i="32"/>
  <c r="D43" i="31"/>
  <c r="F43" i="31"/>
  <c r="H43" i="31"/>
  <c r="J43" i="31"/>
  <c r="L43" i="31"/>
  <c r="N43" i="31"/>
  <c r="P43" i="31"/>
  <c r="D43" i="37"/>
  <c r="F43" i="37"/>
  <c r="H43" i="37"/>
  <c r="J43" i="37"/>
  <c r="L43" i="37"/>
  <c r="N43" i="37"/>
  <c r="P43" i="37"/>
  <c r="D43" i="39"/>
  <c r="F43" i="39"/>
  <c r="H43" i="39"/>
  <c r="J43" i="39"/>
  <c r="L43" i="39"/>
  <c r="N43" i="39"/>
  <c r="P43" i="39"/>
  <c r="D43" i="30"/>
  <c r="F43" i="30"/>
  <c r="H43" i="30"/>
  <c r="J43" i="30"/>
  <c r="L43" i="30"/>
  <c r="N43" i="30"/>
  <c r="P43" i="30"/>
  <c r="D43" i="41"/>
  <c r="F43" i="41"/>
  <c r="H43" i="41"/>
  <c r="J43" i="41"/>
  <c r="L43" i="41"/>
  <c r="N43" i="41"/>
  <c r="P43" i="41"/>
  <c r="D43" i="29"/>
  <c r="F43" i="29"/>
  <c r="H43" i="29"/>
  <c r="J43" i="29"/>
  <c r="L43" i="29"/>
  <c r="N43" i="29"/>
  <c r="P43" i="29"/>
  <c r="D43" i="28"/>
  <c r="F43" i="28"/>
  <c r="H43" i="28"/>
  <c r="J43" i="28"/>
  <c r="L43" i="28"/>
  <c r="N43" i="28"/>
  <c r="P43" i="28"/>
  <c r="D43" i="38"/>
  <c r="F43" i="38"/>
  <c r="H43" i="38"/>
  <c r="J43" i="38"/>
  <c r="L43" i="38"/>
  <c r="N43" i="38"/>
  <c r="P43" i="38"/>
  <c r="D43" i="36"/>
  <c r="F43" i="36"/>
  <c r="H43" i="36"/>
  <c r="J43" i="36"/>
  <c r="L43" i="36"/>
  <c r="N43" i="36"/>
  <c r="P43" i="36"/>
  <c r="D43" i="26"/>
  <c r="F43" i="26"/>
  <c r="H43" i="26"/>
  <c r="J43" i="26"/>
  <c r="L43" i="26"/>
  <c r="N43" i="26"/>
  <c r="P43" i="26"/>
  <c r="D43" i="27"/>
  <c r="F43" i="27"/>
  <c r="H43" i="27"/>
  <c r="J43" i="27"/>
  <c r="L43" i="27"/>
  <c r="N43" i="27"/>
  <c r="P43" i="27"/>
  <c r="F42" i="27"/>
  <c r="H42" i="27"/>
  <c r="J42" i="27"/>
  <c r="L42" i="27"/>
  <c r="N42" i="27"/>
  <c r="P42" i="27"/>
  <c r="P43" i="40"/>
  <c r="N43" i="40"/>
  <c r="L43" i="40"/>
  <c r="J43" i="40"/>
  <c r="H43" i="40"/>
  <c r="F43" i="40"/>
  <c r="D43" i="40"/>
  <c r="P43" i="25"/>
  <c r="N43" i="25"/>
  <c r="L43" i="25"/>
  <c r="J43" i="25"/>
  <c r="H43" i="25"/>
  <c r="F43" i="25"/>
  <c r="D43" i="25"/>
  <c r="P43" i="23"/>
  <c r="N43" i="23"/>
  <c r="L43" i="23"/>
  <c r="J43" i="23"/>
  <c r="H43" i="23"/>
  <c r="F43" i="23"/>
  <c r="D43" i="23"/>
  <c r="F42" i="23"/>
  <c r="H42" i="23"/>
  <c r="J42" i="23"/>
  <c r="L42" i="23"/>
  <c r="N42" i="23"/>
  <c r="P42" i="23"/>
  <c r="Q43" i="24"/>
  <c r="O43" i="24"/>
  <c r="M43" i="24"/>
  <c r="K43" i="24"/>
  <c r="I43" i="24"/>
  <c r="I42" i="24"/>
  <c r="I42" i="46" s="1"/>
  <c r="K42" i="24"/>
  <c r="K42" i="46" s="1"/>
  <c r="M42" i="24"/>
  <c r="M42" i="46" s="1"/>
  <c r="O42" i="24"/>
  <c r="O42" i="46" s="1"/>
  <c r="Q42" i="24"/>
  <c r="Q42" i="46" s="1"/>
  <c r="G43" i="24"/>
  <c r="E43" i="24"/>
  <c r="E43" i="31" l="1"/>
  <c r="E43" i="43"/>
  <c r="O43" i="32"/>
  <c r="O43" i="43"/>
  <c r="I43" i="34"/>
  <c r="I43" i="43"/>
  <c r="Q43" i="33"/>
  <c r="Q43" i="43"/>
  <c r="I42" i="23"/>
  <c r="I42" i="43"/>
  <c r="O42" i="23"/>
  <c r="O42" i="43"/>
  <c r="M42" i="23"/>
  <c r="M42" i="43"/>
  <c r="K43" i="27"/>
  <c r="K43" i="43"/>
  <c r="Q43" i="34"/>
  <c r="Q43" i="35"/>
  <c r="Q42" i="23"/>
  <c r="Q42" i="43"/>
  <c r="G43" i="40"/>
  <c r="G43" i="43"/>
  <c r="K42" i="23"/>
  <c r="K42" i="43"/>
  <c r="M43" i="31"/>
  <c r="M43" i="43"/>
  <c r="Q43" i="26"/>
  <c r="Q43" i="36"/>
  <c r="Q43" i="38"/>
  <c r="Q43" i="28"/>
  <c r="Q43" i="29"/>
  <c r="Q43" i="41"/>
  <c r="Q43" i="30"/>
  <c r="Q43" i="39"/>
  <c r="Q43" i="37"/>
  <c r="Q43" i="31"/>
  <c r="Q43" i="32"/>
  <c r="Q43" i="40"/>
  <c r="E43" i="30"/>
  <c r="E43" i="32"/>
  <c r="E43" i="33"/>
  <c r="E43" i="40"/>
  <c r="E43" i="28"/>
  <c r="E43" i="26"/>
  <c r="E43" i="29"/>
  <c r="E43" i="37"/>
  <c r="E43" i="35"/>
  <c r="E43" i="38"/>
  <c r="E43" i="27"/>
  <c r="E43" i="39"/>
  <c r="E43" i="34"/>
  <c r="E43" i="36"/>
  <c r="E43" i="41"/>
  <c r="G43" i="33"/>
  <c r="G43" i="35"/>
  <c r="G43" i="36"/>
  <c r="G43" i="28"/>
  <c r="G43" i="41"/>
  <c r="G43" i="39"/>
  <c r="G43" i="31"/>
  <c r="G43" i="34"/>
  <c r="G43" i="26"/>
  <c r="G43" i="38"/>
  <c r="G43" i="29"/>
  <c r="G43" i="30"/>
  <c r="G43" i="37"/>
  <c r="G43" i="32"/>
  <c r="I43" i="40"/>
  <c r="I43" i="26"/>
  <c r="I43" i="29"/>
  <c r="I43" i="37"/>
  <c r="I43" i="33"/>
  <c r="I43" i="27"/>
  <c r="I43" i="38"/>
  <c r="I43" i="30"/>
  <c r="I43" i="32"/>
  <c r="I43" i="35"/>
  <c r="I43" i="28"/>
  <c r="I43" i="39"/>
  <c r="I43" i="36"/>
  <c r="I43" i="41"/>
  <c r="I43" i="31"/>
  <c r="K43" i="40"/>
  <c r="K43" i="34"/>
  <c r="K43" i="26"/>
  <c r="K43" i="36"/>
  <c r="K43" i="38"/>
  <c r="K43" i="28"/>
  <c r="K43" i="29"/>
  <c r="K43" i="41"/>
  <c r="K43" i="30"/>
  <c r="K43" i="39"/>
  <c r="K43" i="37"/>
  <c r="K43" i="31"/>
  <c r="K43" i="32"/>
  <c r="K43" i="33"/>
  <c r="K43" i="35"/>
  <c r="M43" i="38"/>
  <c r="M43" i="30"/>
  <c r="M43" i="32"/>
  <c r="M43" i="33"/>
  <c r="M43" i="28"/>
  <c r="M43" i="39"/>
  <c r="M43" i="34"/>
  <c r="M43" i="40"/>
  <c r="M43" i="27"/>
  <c r="M43" i="26"/>
  <c r="M43" i="29"/>
  <c r="M43" i="37"/>
  <c r="M43" i="35"/>
  <c r="M43" i="36"/>
  <c r="M43" i="41"/>
  <c r="O43" i="40"/>
  <c r="O43" i="36"/>
  <c r="O43" i="41"/>
  <c r="O43" i="34"/>
  <c r="O43" i="33"/>
  <c r="O43" i="35"/>
  <c r="O43" i="28"/>
  <c r="O43" i="39"/>
  <c r="O43" i="31"/>
  <c r="O43" i="27"/>
  <c r="O43" i="26"/>
  <c r="O43" i="38"/>
  <c r="O43" i="29"/>
  <c r="O43" i="30"/>
  <c r="O43" i="37"/>
  <c r="Q43" i="27"/>
  <c r="Q42" i="27"/>
  <c r="O42" i="27"/>
  <c r="M42" i="27"/>
  <c r="K42" i="27"/>
  <c r="I42" i="27"/>
  <c r="G43" i="27"/>
  <c r="R43" i="24"/>
  <c r="R155" i="24" l="1"/>
  <c r="D132" i="38"/>
  <c r="F132" i="38"/>
  <c r="H132" i="38"/>
  <c r="J132" i="38"/>
  <c r="L132" i="38"/>
  <c r="N132" i="38"/>
  <c r="P132" i="38"/>
  <c r="D132" i="35" l="1"/>
  <c r="F132" i="35"/>
  <c r="H132" i="35"/>
  <c r="J132" i="35"/>
  <c r="L132" i="35"/>
  <c r="N132" i="35"/>
  <c r="P132" i="35"/>
  <c r="D132" i="34"/>
  <c r="F132" i="34"/>
  <c r="H132" i="34"/>
  <c r="J132" i="34"/>
  <c r="L132" i="34"/>
  <c r="N132" i="34"/>
  <c r="P132" i="34"/>
  <c r="D132" i="33"/>
  <c r="F132" i="33"/>
  <c r="H132" i="33"/>
  <c r="J132" i="33"/>
  <c r="L132" i="33"/>
  <c r="N132" i="33"/>
  <c r="P132" i="33"/>
  <c r="D132" i="32"/>
  <c r="F132" i="32"/>
  <c r="H132" i="32"/>
  <c r="J132" i="32"/>
  <c r="L132" i="32"/>
  <c r="N132" i="32"/>
  <c r="P132" i="32"/>
  <c r="D132" i="31"/>
  <c r="F132" i="31"/>
  <c r="H132" i="31"/>
  <c r="J132" i="31"/>
  <c r="L132" i="31"/>
  <c r="N132" i="31"/>
  <c r="P132" i="31"/>
  <c r="D132" i="37"/>
  <c r="F132" i="37"/>
  <c r="H132" i="37"/>
  <c r="J132" i="37"/>
  <c r="L132" i="37"/>
  <c r="N132" i="37"/>
  <c r="P132" i="37"/>
  <c r="D132" i="39"/>
  <c r="F132" i="39"/>
  <c r="H132" i="39"/>
  <c r="J132" i="39"/>
  <c r="L132" i="39"/>
  <c r="N132" i="39"/>
  <c r="P132" i="39"/>
  <c r="D132" i="30"/>
  <c r="F132" i="30"/>
  <c r="H132" i="30"/>
  <c r="J132" i="30"/>
  <c r="L132" i="30"/>
  <c r="N132" i="30"/>
  <c r="P132" i="30"/>
  <c r="D132" i="41"/>
  <c r="F132" i="41"/>
  <c r="H132" i="41"/>
  <c r="J132" i="41"/>
  <c r="L132" i="41"/>
  <c r="N132" i="41"/>
  <c r="P132" i="41"/>
  <c r="D132" i="29"/>
  <c r="F132" i="29"/>
  <c r="H132" i="29"/>
  <c r="J132" i="29"/>
  <c r="L132" i="29"/>
  <c r="N132" i="29"/>
  <c r="P132" i="29"/>
  <c r="D132" i="28"/>
  <c r="F132" i="28"/>
  <c r="H132" i="28"/>
  <c r="J132" i="28"/>
  <c r="L132" i="28"/>
  <c r="N132" i="28"/>
  <c r="P132" i="28"/>
  <c r="D131" i="28"/>
  <c r="F131" i="28"/>
  <c r="H131" i="28"/>
  <c r="J131" i="28"/>
  <c r="L131" i="28"/>
  <c r="N131" i="28"/>
  <c r="P131" i="28"/>
  <c r="D132" i="36"/>
  <c r="F132" i="36"/>
  <c r="H132" i="36"/>
  <c r="J132" i="36"/>
  <c r="L132" i="36"/>
  <c r="N132" i="36"/>
  <c r="P132" i="36"/>
  <c r="D131" i="36"/>
  <c r="F131" i="36"/>
  <c r="H131" i="36"/>
  <c r="J131" i="36"/>
  <c r="L131" i="36"/>
  <c r="N131" i="36"/>
  <c r="P131" i="36"/>
  <c r="D132" i="26"/>
  <c r="F132" i="26"/>
  <c r="H132" i="26"/>
  <c r="J132" i="26"/>
  <c r="L132" i="26"/>
  <c r="N132" i="26"/>
  <c r="P132" i="26"/>
  <c r="D132" i="27"/>
  <c r="F132" i="27"/>
  <c r="H132" i="27"/>
  <c r="J132" i="27"/>
  <c r="L132" i="27"/>
  <c r="N132" i="27"/>
  <c r="P132" i="27"/>
  <c r="D132" i="40"/>
  <c r="F132" i="40"/>
  <c r="H132" i="40"/>
  <c r="J132" i="40"/>
  <c r="L132" i="40"/>
  <c r="N132" i="40"/>
  <c r="P132" i="40"/>
  <c r="D132" i="25"/>
  <c r="F132" i="25"/>
  <c r="H132" i="25"/>
  <c r="J132" i="25"/>
  <c r="L132" i="25"/>
  <c r="N132" i="25"/>
  <c r="P132" i="25"/>
  <c r="D132" i="23"/>
  <c r="F132" i="23"/>
  <c r="H132" i="23"/>
  <c r="J132" i="23"/>
  <c r="L132" i="23"/>
  <c r="N132" i="23"/>
  <c r="P132" i="23"/>
  <c r="E132" i="24"/>
  <c r="G132" i="24"/>
  <c r="G132" i="46" s="1"/>
  <c r="I132" i="24"/>
  <c r="I132" i="46" s="1"/>
  <c r="K132" i="24"/>
  <c r="K132" i="46" s="1"/>
  <c r="M132" i="24"/>
  <c r="M132" i="46" s="1"/>
  <c r="O132" i="24"/>
  <c r="Q132" i="24"/>
  <c r="Q132" i="46" s="1"/>
  <c r="D131" i="35"/>
  <c r="F131" i="35"/>
  <c r="H131" i="35"/>
  <c r="J131" i="35"/>
  <c r="L131" i="35"/>
  <c r="N131" i="35"/>
  <c r="P131" i="35"/>
  <c r="D130" i="35"/>
  <c r="F130" i="35"/>
  <c r="H130" i="35"/>
  <c r="J130" i="35"/>
  <c r="L130" i="35"/>
  <c r="N130" i="35"/>
  <c r="P130" i="35"/>
  <c r="D131" i="34"/>
  <c r="F131" i="34"/>
  <c r="H131" i="34"/>
  <c r="J131" i="34"/>
  <c r="L131" i="34"/>
  <c r="N131" i="34"/>
  <c r="P131" i="34"/>
  <c r="D130" i="34"/>
  <c r="F130" i="34"/>
  <c r="H130" i="34"/>
  <c r="J130" i="34"/>
  <c r="L130" i="34"/>
  <c r="N130" i="34"/>
  <c r="P130" i="34"/>
  <c r="D131" i="33"/>
  <c r="F131" i="33"/>
  <c r="H131" i="33"/>
  <c r="J131" i="33"/>
  <c r="L131" i="33"/>
  <c r="N131" i="33"/>
  <c r="P131" i="33"/>
  <c r="D130" i="33"/>
  <c r="F130" i="33"/>
  <c r="H130" i="33"/>
  <c r="J130" i="33"/>
  <c r="L130" i="33"/>
  <c r="N130" i="33"/>
  <c r="P130" i="33"/>
  <c r="D131" i="32"/>
  <c r="F131" i="32"/>
  <c r="H131" i="32"/>
  <c r="J131" i="32"/>
  <c r="L131" i="32"/>
  <c r="N131" i="32"/>
  <c r="P131" i="32"/>
  <c r="D130" i="32"/>
  <c r="F130" i="32"/>
  <c r="H130" i="32"/>
  <c r="J130" i="32"/>
  <c r="L130" i="32"/>
  <c r="N130" i="32"/>
  <c r="P130" i="32"/>
  <c r="D131" i="31"/>
  <c r="F131" i="31"/>
  <c r="H131" i="31"/>
  <c r="J131" i="31"/>
  <c r="L131" i="31"/>
  <c r="N131" i="31"/>
  <c r="P131" i="31"/>
  <c r="D130" i="31"/>
  <c r="F130" i="31"/>
  <c r="H130" i="31"/>
  <c r="J130" i="31"/>
  <c r="L130" i="31"/>
  <c r="N130" i="31"/>
  <c r="P130" i="31"/>
  <c r="D131" i="37"/>
  <c r="F131" i="37"/>
  <c r="H131" i="37"/>
  <c r="J131" i="37"/>
  <c r="L131" i="37"/>
  <c r="N131" i="37"/>
  <c r="P131" i="37"/>
  <c r="D130" i="37"/>
  <c r="F130" i="37"/>
  <c r="H130" i="37"/>
  <c r="J130" i="37"/>
  <c r="L130" i="37"/>
  <c r="N130" i="37"/>
  <c r="P130" i="37"/>
  <c r="D131" i="39"/>
  <c r="F131" i="39"/>
  <c r="H131" i="39"/>
  <c r="J131" i="39"/>
  <c r="L131" i="39"/>
  <c r="N131" i="39"/>
  <c r="P131" i="39"/>
  <c r="D130" i="39"/>
  <c r="F130" i="39"/>
  <c r="H130" i="39"/>
  <c r="J130" i="39"/>
  <c r="L130" i="39"/>
  <c r="N130" i="39"/>
  <c r="P130" i="39"/>
  <c r="D131" i="30"/>
  <c r="F131" i="30"/>
  <c r="H131" i="30"/>
  <c r="J131" i="30"/>
  <c r="L131" i="30"/>
  <c r="N131" i="30"/>
  <c r="P131" i="30"/>
  <c r="D130" i="30"/>
  <c r="F130" i="30"/>
  <c r="H130" i="30"/>
  <c r="J130" i="30"/>
  <c r="L130" i="30"/>
  <c r="N130" i="30"/>
  <c r="P130" i="30"/>
  <c r="D131" i="41"/>
  <c r="F131" i="41"/>
  <c r="H131" i="41"/>
  <c r="J131" i="41"/>
  <c r="L131" i="41"/>
  <c r="N131" i="41"/>
  <c r="P131" i="41"/>
  <c r="D130" i="41"/>
  <c r="F130" i="41"/>
  <c r="H130" i="41"/>
  <c r="J130" i="41"/>
  <c r="L130" i="41"/>
  <c r="N130" i="41"/>
  <c r="P130" i="41"/>
  <c r="D131" i="29"/>
  <c r="F131" i="29"/>
  <c r="H131" i="29"/>
  <c r="J131" i="29"/>
  <c r="L131" i="29"/>
  <c r="N131" i="29"/>
  <c r="P131" i="29"/>
  <c r="D130" i="29"/>
  <c r="F130" i="29"/>
  <c r="H130" i="29"/>
  <c r="J130" i="29"/>
  <c r="L130" i="29"/>
  <c r="N130" i="29"/>
  <c r="P130" i="29"/>
  <c r="D130" i="28"/>
  <c r="F130" i="28"/>
  <c r="H130" i="28"/>
  <c r="J130" i="28"/>
  <c r="L130" i="28"/>
  <c r="N130" i="28"/>
  <c r="P130" i="28"/>
  <c r="D130" i="36"/>
  <c r="F130" i="36"/>
  <c r="H130" i="36"/>
  <c r="J130" i="36"/>
  <c r="L130" i="36"/>
  <c r="N130" i="36"/>
  <c r="P130" i="36"/>
  <c r="D131" i="26"/>
  <c r="F131" i="26"/>
  <c r="H131" i="26"/>
  <c r="J131" i="26"/>
  <c r="L131" i="26"/>
  <c r="N131" i="26"/>
  <c r="P131" i="26"/>
  <c r="D130" i="26"/>
  <c r="F130" i="26"/>
  <c r="H130" i="26"/>
  <c r="J130" i="26"/>
  <c r="L130" i="26"/>
  <c r="N130" i="26"/>
  <c r="P130" i="26"/>
  <c r="D131" i="27"/>
  <c r="F131" i="27"/>
  <c r="H131" i="27"/>
  <c r="J131" i="27"/>
  <c r="L131" i="27"/>
  <c r="N131" i="27"/>
  <c r="P131" i="27"/>
  <c r="D130" i="27"/>
  <c r="F130" i="27"/>
  <c r="H130" i="27"/>
  <c r="J130" i="27"/>
  <c r="L130" i="27"/>
  <c r="N130" i="27"/>
  <c r="P130" i="27"/>
  <c r="D131" i="40"/>
  <c r="F131" i="40"/>
  <c r="H131" i="40"/>
  <c r="J131" i="40"/>
  <c r="L131" i="40"/>
  <c r="N131" i="40"/>
  <c r="P131" i="40"/>
  <c r="D130" i="40"/>
  <c r="F130" i="40"/>
  <c r="H130" i="40"/>
  <c r="J130" i="40"/>
  <c r="L130" i="40"/>
  <c r="N130" i="40"/>
  <c r="P130" i="40"/>
  <c r="D131" i="25"/>
  <c r="F131" i="25"/>
  <c r="H131" i="25"/>
  <c r="J131" i="25"/>
  <c r="L131" i="25"/>
  <c r="N131" i="25"/>
  <c r="P131" i="25"/>
  <c r="D130" i="25"/>
  <c r="F130" i="25"/>
  <c r="H130" i="25"/>
  <c r="J130" i="25"/>
  <c r="L130" i="25"/>
  <c r="N130" i="25"/>
  <c r="P130" i="25"/>
  <c r="D131" i="23"/>
  <c r="F131" i="23"/>
  <c r="H131" i="23"/>
  <c r="J131" i="23"/>
  <c r="L131" i="23"/>
  <c r="N131" i="23"/>
  <c r="P131" i="23"/>
  <c r="D130" i="23"/>
  <c r="F130" i="23"/>
  <c r="H130" i="23"/>
  <c r="J130" i="23"/>
  <c r="L130" i="23"/>
  <c r="N130" i="23"/>
  <c r="P130" i="23"/>
  <c r="E2" i="24"/>
  <c r="E132" i="43" l="1"/>
  <c r="E132" i="46"/>
  <c r="O132" i="43"/>
  <c r="O132" i="46"/>
  <c r="Q132" i="38"/>
  <c r="Q132" i="43"/>
  <c r="G132" i="38"/>
  <c r="G132" i="43"/>
  <c r="I132" i="38"/>
  <c r="I132" i="43"/>
  <c r="M132" i="38"/>
  <c r="M132" i="43"/>
  <c r="K132" i="38"/>
  <c r="K132" i="43"/>
  <c r="K132" i="36"/>
  <c r="G132" i="36"/>
  <c r="E132" i="35"/>
  <c r="E132" i="38"/>
  <c r="Q132" i="25"/>
  <c r="Q132" i="40"/>
  <c r="Q132" i="27"/>
  <c r="Q132" i="26"/>
  <c r="M132" i="36"/>
  <c r="I132" i="36"/>
  <c r="Q132" i="28"/>
  <c r="Q132" i="29"/>
  <c r="Q132" i="41"/>
  <c r="Q132" i="30"/>
  <c r="Q132" i="39"/>
  <c r="Q132" i="37"/>
  <c r="Q132" i="31"/>
  <c r="Q132" i="32"/>
  <c r="Q132" i="33"/>
  <c r="Q132" i="34"/>
  <c r="Q132" i="35"/>
  <c r="O132" i="34"/>
  <c r="O132" i="38"/>
  <c r="M132" i="23"/>
  <c r="K132" i="23"/>
  <c r="I132" i="23"/>
  <c r="G132" i="23"/>
  <c r="M132" i="25"/>
  <c r="K132" i="25"/>
  <c r="I132" i="25"/>
  <c r="G132" i="25"/>
  <c r="M132" i="40"/>
  <c r="K132" i="40"/>
  <c r="I132" i="40"/>
  <c r="G132" i="40"/>
  <c r="M132" i="27"/>
  <c r="K132" i="27"/>
  <c r="I132" i="27"/>
  <c r="G132" i="27"/>
  <c r="M132" i="26"/>
  <c r="K132" i="26"/>
  <c r="I132" i="26"/>
  <c r="G132" i="26"/>
  <c r="Q132" i="36"/>
  <c r="M132" i="28"/>
  <c r="K132" i="28"/>
  <c r="I132" i="28"/>
  <c r="G132" i="28"/>
  <c r="M132" i="29"/>
  <c r="K132" i="29"/>
  <c r="I132" i="29"/>
  <c r="G132" i="29"/>
  <c r="M132" i="41"/>
  <c r="K132" i="41"/>
  <c r="I132" i="41"/>
  <c r="G132" i="41"/>
  <c r="M132" i="30"/>
  <c r="K132" i="30"/>
  <c r="I132" i="30"/>
  <c r="G132" i="30"/>
  <c r="M132" i="39"/>
  <c r="K132" i="39"/>
  <c r="I132" i="39"/>
  <c r="G132" i="39"/>
  <c r="M132" i="37"/>
  <c r="K132" i="37"/>
  <c r="I132" i="37"/>
  <c r="G132" i="37"/>
  <c r="M132" i="31"/>
  <c r="K132" i="31"/>
  <c r="I132" i="31"/>
  <c r="G132" i="31"/>
  <c r="M132" i="32"/>
  <c r="K132" i="32"/>
  <c r="I132" i="32"/>
  <c r="G132" i="32"/>
  <c r="M132" i="33"/>
  <c r="K132" i="33"/>
  <c r="I132" i="33"/>
  <c r="G132" i="33"/>
  <c r="M132" i="34"/>
  <c r="K132" i="34"/>
  <c r="I132" i="34"/>
  <c r="G132" i="34"/>
  <c r="M132" i="35"/>
  <c r="K132" i="35"/>
  <c r="I132" i="35"/>
  <c r="G132" i="35"/>
  <c r="O132" i="23"/>
  <c r="O132" i="40"/>
  <c r="O132" i="26"/>
  <c r="O132" i="28"/>
  <c r="O132" i="41"/>
  <c r="O132" i="39"/>
  <c r="O132" i="31"/>
  <c r="O132" i="33"/>
  <c r="O132" i="35"/>
  <c r="O132" i="25"/>
  <c r="O132" i="27"/>
  <c r="O132" i="36"/>
  <c r="O132" i="29"/>
  <c r="O132" i="30"/>
  <c r="O132" i="37"/>
  <c r="O132" i="32"/>
  <c r="E132" i="23"/>
  <c r="E132" i="25"/>
  <c r="E132" i="40"/>
  <c r="E132" i="27"/>
  <c r="E132" i="26"/>
  <c r="E132" i="36"/>
  <c r="E132" i="28"/>
  <c r="E132" i="29"/>
  <c r="E132" i="41"/>
  <c r="E132" i="30"/>
  <c r="E132" i="39"/>
  <c r="E132" i="37"/>
  <c r="E132" i="31"/>
  <c r="E132" i="32"/>
  <c r="E132" i="33"/>
  <c r="E132" i="34"/>
  <c r="R132" i="24"/>
  <c r="D131" i="38"/>
  <c r="F131" i="38"/>
  <c r="H131" i="38"/>
  <c r="J131" i="38"/>
  <c r="L131" i="38"/>
  <c r="N131" i="38"/>
  <c r="P131" i="38"/>
  <c r="F130" i="38"/>
  <c r="H130" i="38"/>
  <c r="J130" i="38"/>
  <c r="L130" i="38"/>
  <c r="N130" i="38"/>
  <c r="P130" i="38"/>
  <c r="D130" i="38"/>
  <c r="N126" i="38"/>
  <c r="E131" i="43"/>
  <c r="G131" i="43"/>
  <c r="I131" i="43"/>
  <c r="K131" i="43"/>
  <c r="M131" i="43"/>
  <c r="O131" i="43"/>
  <c r="Q131" i="43"/>
  <c r="E130" i="24"/>
  <c r="G130" i="24"/>
  <c r="I130" i="24"/>
  <c r="K130" i="24"/>
  <c r="M130" i="24"/>
  <c r="O130" i="24"/>
  <c r="Q130" i="24"/>
  <c r="D123" i="35"/>
  <c r="F123" i="35"/>
  <c r="H123" i="35"/>
  <c r="J123" i="35"/>
  <c r="L123" i="35"/>
  <c r="N123" i="35"/>
  <c r="P123" i="35"/>
  <c r="D123" i="34"/>
  <c r="F123" i="34"/>
  <c r="H123" i="34"/>
  <c r="J123" i="34"/>
  <c r="L123" i="34"/>
  <c r="N123" i="34"/>
  <c r="P123" i="34"/>
  <c r="D123" i="33"/>
  <c r="F123" i="33"/>
  <c r="H123" i="33"/>
  <c r="J123" i="33"/>
  <c r="L123" i="33"/>
  <c r="N123" i="33"/>
  <c r="P123" i="33"/>
  <c r="D123" i="32"/>
  <c r="F123" i="32"/>
  <c r="H123" i="32"/>
  <c r="J123" i="32"/>
  <c r="L123" i="32"/>
  <c r="N123" i="32"/>
  <c r="P123" i="32"/>
  <c r="D123" i="31"/>
  <c r="F123" i="31"/>
  <c r="H123" i="31"/>
  <c r="J123" i="31"/>
  <c r="L123" i="31"/>
  <c r="N123" i="31"/>
  <c r="P123" i="31"/>
  <c r="D123" i="37"/>
  <c r="F123" i="37"/>
  <c r="H123" i="37"/>
  <c r="J123" i="37"/>
  <c r="L123" i="37"/>
  <c r="N123" i="37"/>
  <c r="P123" i="37"/>
  <c r="D123" i="39"/>
  <c r="F123" i="39"/>
  <c r="H123" i="39"/>
  <c r="J123" i="39"/>
  <c r="L123" i="39"/>
  <c r="N123" i="39"/>
  <c r="P123" i="39"/>
  <c r="D123" i="30"/>
  <c r="F123" i="30"/>
  <c r="H123" i="30"/>
  <c r="J123" i="30"/>
  <c r="L123" i="30"/>
  <c r="N123" i="30"/>
  <c r="P123" i="30"/>
  <c r="D123" i="41"/>
  <c r="F123" i="41"/>
  <c r="H123" i="41"/>
  <c r="J123" i="41"/>
  <c r="L123" i="41"/>
  <c r="N123" i="41"/>
  <c r="P123" i="41"/>
  <c r="D123" i="29"/>
  <c r="F123" i="29"/>
  <c r="H123" i="29"/>
  <c r="J123" i="29"/>
  <c r="L123" i="29"/>
  <c r="N123" i="29"/>
  <c r="P123" i="29"/>
  <c r="D123" i="28"/>
  <c r="F123" i="28"/>
  <c r="H123" i="28"/>
  <c r="J123" i="28"/>
  <c r="L123" i="28"/>
  <c r="N123" i="28"/>
  <c r="P123" i="28"/>
  <c r="D123" i="38"/>
  <c r="F123" i="38"/>
  <c r="H123" i="38"/>
  <c r="J123" i="38"/>
  <c r="L123" i="38"/>
  <c r="N123" i="38"/>
  <c r="P123" i="38"/>
  <c r="D123" i="36"/>
  <c r="F123" i="36"/>
  <c r="H123" i="36"/>
  <c r="J123" i="36"/>
  <c r="L123" i="36"/>
  <c r="N123" i="36"/>
  <c r="P123" i="36"/>
  <c r="A123" i="26"/>
  <c r="H123" i="26" s="1"/>
  <c r="D123" i="27"/>
  <c r="F123" i="27"/>
  <c r="H123" i="27"/>
  <c r="J123" i="27"/>
  <c r="L123" i="27"/>
  <c r="N123" i="27"/>
  <c r="P123" i="27"/>
  <c r="D123" i="40"/>
  <c r="F123" i="40"/>
  <c r="H123" i="40"/>
  <c r="J123" i="40"/>
  <c r="L123" i="40"/>
  <c r="N123" i="40"/>
  <c r="P123" i="40"/>
  <c r="D123" i="25"/>
  <c r="F123" i="25"/>
  <c r="H123" i="25"/>
  <c r="J123" i="25"/>
  <c r="L123" i="25"/>
  <c r="N123" i="25"/>
  <c r="P123" i="25"/>
  <c r="D123" i="23"/>
  <c r="F123" i="23"/>
  <c r="H123" i="23"/>
  <c r="J123" i="23"/>
  <c r="L123" i="23"/>
  <c r="N123" i="23"/>
  <c r="P123" i="23"/>
  <c r="E123" i="24"/>
  <c r="E123" i="46" s="1"/>
  <c r="G123" i="24"/>
  <c r="G123" i="46" s="1"/>
  <c r="I123" i="24"/>
  <c r="I123" i="46" s="1"/>
  <c r="K123" i="24"/>
  <c r="K123" i="46" s="1"/>
  <c r="M123" i="24"/>
  <c r="M123" i="46" s="1"/>
  <c r="O123" i="24"/>
  <c r="O123" i="46" s="1"/>
  <c r="Q123" i="24"/>
  <c r="Q123" i="46" s="1"/>
  <c r="D34" i="35"/>
  <c r="F34" i="35"/>
  <c r="H34" i="35"/>
  <c r="J34" i="35"/>
  <c r="L34" i="35"/>
  <c r="N34" i="35"/>
  <c r="P34" i="35"/>
  <c r="D34" i="34"/>
  <c r="F34" i="34"/>
  <c r="H34" i="34"/>
  <c r="J34" i="34"/>
  <c r="L34" i="34"/>
  <c r="N34" i="34"/>
  <c r="P34" i="34"/>
  <c r="D34" i="33"/>
  <c r="F34" i="33"/>
  <c r="H34" i="33"/>
  <c r="J34" i="33"/>
  <c r="L34" i="33"/>
  <c r="N34" i="33"/>
  <c r="P34" i="33"/>
  <c r="D34" i="32"/>
  <c r="F34" i="32"/>
  <c r="H34" i="32"/>
  <c r="J34" i="32"/>
  <c r="L34" i="32"/>
  <c r="N34" i="32"/>
  <c r="P34" i="32"/>
  <c r="D34" i="31"/>
  <c r="F34" i="31"/>
  <c r="H34" i="31"/>
  <c r="J34" i="31"/>
  <c r="L34" i="31"/>
  <c r="N34" i="31"/>
  <c r="P34" i="31"/>
  <c r="D34" i="37"/>
  <c r="F34" i="37"/>
  <c r="H34" i="37"/>
  <c r="J34" i="37"/>
  <c r="L34" i="37"/>
  <c r="N34" i="37"/>
  <c r="P34" i="37"/>
  <c r="D34" i="39"/>
  <c r="F34" i="39"/>
  <c r="H34" i="39"/>
  <c r="J34" i="39"/>
  <c r="L34" i="39"/>
  <c r="N34" i="39"/>
  <c r="P34" i="39"/>
  <c r="D34" i="30"/>
  <c r="F34" i="30"/>
  <c r="H34" i="30"/>
  <c r="J34" i="30"/>
  <c r="L34" i="30"/>
  <c r="N34" i="30"/>
  <c r="P34" i="30"/>
  <c r="D34" i="41"/>
  <c r="F34" i="41"/>
  <c r="H34" i="41"/>
  <c r="J34" i="41"/>
  <c r="L34" i="41"/>
  <c r="N34" i="41"/>
  <c r="P34" i="41"/>
  <c r="D34" i="29"/>
  <c r="F34" i="29"/>
  <c r="H34" i="29"/>
  <c r="J34" i="29"/>
  <c r="L34" i="29"/>
  <c r="N34" i="29"/>
  <c r="P34" i="29"/>
  <c r="D34" i="28"/>
  <c r="F34" i="28"/>
  <c r="H34" i="28"/>
  <c r="J34" i="28"/>
  <c r="L34" i="28"/>
  <c r="N34" i="28"/>
  <c r="P34" i="28"/>
  <c r="D34" i="38"/>
  <c r="F34" i="38"/>
  <c r="H34" i="38"/>
  <c r="J34" i="38"/>
  <c r="L34" i="38"/>
  <c r="N34" i="38"/>
  <c r="P34" i="38"/>
  <c r="D34" i="36"/>
  <c r="F34" i="36"/>
  <c r="H34" i="36"/>
  <c r="J34" i="36"/>
  <c r="L34" i="36"/>
  <c r="N34" i="36"/>
  <c r="P34" i="36"/>
  <c r="D34" i="26"/>
  <c r="F34" i="26"/>
  <c r="H34" i="26"/>
  <c r="J34" i="26"/>
  <c r="L34" i="26"/>
  <c r="N34" i="26"/>
  <c r="P34" i="26"/>
  <c r="D34" i="27"/>
  <c r="F34" i="27"/>
  <c r="H34" i="27"/>
  <c r="J34" i="27"/>
  <c r="L34" i="27"/>
  <c r="N34" i="27"/>
  <c r="P34" i="27"/>
  <c r="D34" i="40"/>
  <c r="F34" i="40"/>
  <c r="H34" i="40"/>
  <c r="J34" i="40"/>
  <c r="L34" i="40"/>
  <c r="N34" i="40"/>
  <c r="P34" i="40"/>
  <c r="D34" i="25"/>
  <c r="F34" i="25"/>
  <c r="H34" i="25"/>
  <c r="J34" i="25"/>
  <c r="L34" i="25"/>
  <c r="N34" i="25"/>
  <c r="P34" i="25"/>
  <c r="D34" i="23"/>
  <c r="F34" i="23"/>
  <c r="H34" i="23"/>
  <c r="J34" i="23"/>
  <c r="L34" i="23"/>
  <c r="N34" i="23"/>
  <c r="P34" i="23"/>
  <c r="E34" i="24"/>
  <c r="E34" i="46" s="1"/>
  <c r="G34" i="24"/>
  <c r="G34" i="46" s="1"/>
  <c r="I34" i="24"/>
  <c r="I34" i="46" s="1"/>
  <c r="K34" i="24"/>
  <c r="K34" i="46" s="1"/>
  <c r="M34" i="24"/>
  <c r="M34" i="46" s="1"/>
  <c r="O34" i="24"/>
  <c r="O34" i="46" s="1"/>
  <c r="Q34" i="24"/>
  <c r="Q34" i="46" s="1"/>
  <c r="D36" i="35"/>
  <c r="F36" i="35"/>
  <c r="H36" i="35"/>
  <c r="J36" i="35"/>
  <c r="L36" i="35"/>
  <c r="N36" i="35"/>
  <c r="P36" i="35"/>
  <c r="D36" i="34"/>
  <c r="F36" i="34"/>
  <c r="H36" i="34"/>
  <c r="J36" i="34"/>
  <c r="L36" i="34"/>
  <c r="N36" i="34"/>
  <c r="P36" i="34"/>
  <c r="D36" i="33"/>
  <c r="F36" i="33"/>
  <c r="H36" i="33"/>
  <c r="J36" i="33"/>
  <c r="L36" i="33"/>
  <c r="N36" i="33"/>
  <c r="P36" i="33"/>
  <c r="D36" i="32"/>
  <c r="F36" i="32"/>
  <c r="H36" i="32"/>
  <c r="J36" i="32"/>
  <c r="L36" i="32"/>
  <c r="N36" i="32"/>
  <c r="P36" i="32"/>
  <c r="D36" i="31"/>
  <c r="F36" i="31"/>
  <c r="H36" i="31"/>
  <c r="J36" i="31"/>
  <c r="L36" i="31"/>
  <c r="N36" i="31"/>
  <c r="P36" i="31"/>
  <c r="D36" i="37"/>
  <c r="F36" i="37"/>
  <c r="H36" i="37"/>
  <c r="J36" i="37"/>
  <c r="L36" i="37"/>
  <c r="N36" i="37"/>
  <c r="P36" i="37"/>
  <c r="D36" i="39"/>
  <c r="F36" i="39"/>
  <c r="H36" i="39"/>
  <c r="J36" i="39"/>
  <c r="L36" i="39"/>
  <c r="N36" i="39"/>
  <c r="P36" i="39"/>
  <c r="D36" i="30"/>
  <c r="F36" i="30"/>
  <c r="H36" i="30"/>
  <c r="J36" i="30"/>
  <c r="L36" i="30"/>
  <c r="N36" i="30"/>
  <c r="P36" i="30"/>
  <c r="D36" i="41"/>
  <c r="F36" i="41"/>
  <c r="H36" i="41"/>
  <c r="J36" i="41"/>
  <c r="L36" i="41"/>
  <c r="N36" i="41"/>
  <c r="P36" i="41"/>
  <c r="D36" i="29"/>
  <c r="F36" i="29"/>
  <c r="H36" i="29"/>
  <c r="J36" i="29"/>
  <c r="L36" i="29"/>
  <c r="N36" i="29"/>
  <c r="P36" i="29"/>
  <c r="D36" i="28"/>
  <c r="F36" i="28"/>
  <c r="H36" i="28"/>
  <c r="J36" i="28"/>
  <c r="L36" i="28"/>
  <c r="N36" i="28"/>
  <c r="P36" i="28"/>
  <c r="P37" i="38"/>
  <c r="N37" i="38"/>
  <c r="L37" i="38"/>
  <c r="J37" i="38"/>
  <c r="H37" i="38"/>
  <c r="F37" i="38"/>
  <c r="D37" i="38"/>
  <c r="D36" i="38"/>
  <c r="D36" i="36"/>
  <c r="F36" i="36"/>
  <c r="H36" i="36"/>
  <c r="J36" i="36"/>
  <c r="L36" i="36"/>
  <c r="N36" i="36"/>
  <c r="P36" i="36"/>
  <c r="D36" i="26"/>
  <c r="F36" i="26"/>
  <c r="H36" i="26"/>
  <c r="J36" i="26"/>
  <c r="L36" i="26"/>
  <c r="N36" i="26"/>
  <c r="P36" i="26"/>
  <c r="D36" i="27"/>
  <c r="F36" i="27"/>
  <c r="H36" i="27"/>
  <c r="J36" i="27"/>
  <c r="L36" i="27"/>
  <c r="N36" i="27"/>
  <c r="P36" i="27"/>
  <c r="D36" i="40"/>
  <c r="F36" i="40"/>
  <c r="H36" i="40"/>
  <c r="J36" i="40"/>
  <c r="L36" i="40"/>
  <c r="N36" i="40"/>
  <c r="P36" i="40"/>
  <c r="D36" i="25"/>
  <c r="F36" i="25"/>
  <c r="H36" i="25"/>
  <c r="J36" i="25"/>
  <c r="L36" i="25"/>
  <c r="N36" i="25"/>
  <c r="P36" i="25"/>
  <c r="D36" i="23"/>
  <c r="F36" i="23"/>
  <c r="H36" i="23"/>
  <c r="J36" i="23"/>
  <c r="L36" i="23"/>
  <c r="N36" i="23"/>
  <c r="P36" i="23"/>
  <c r="E36" i="24"/>
  <c r="E36" i="46" s="1"/>
  <c r="G36" i="24"/>
  <c r="G36" i="46" s="1"/>
  <c r="I36" i="24"/>
  <c r="I36" i="46" s="1"/>
  <c r="K36" i="24"/>
  <c r="K36" i="46" s="1"/>
  <c r="M36" i="24"/>
  <c r="M36" i="46" s="1"/>
  <c r="O36" i="24"/>
  <c r="O36" i="46" s="1"/>
  <c r="Q36" i="24"/>
  <c r="Q36" i="46" s="1"/>
  <c r="I130" i="43" l="1"/>
  <c r="I130" i="46"/>
  <c r="G130" i="43"/>
  <c r="G130" i="46"/>
  <c r="M130" i="43"/>
  <c r="M130" i="46"/>
  <c r="E130" i="43"/>
  <c r="E130" i="46"/>
  <c r="Q130" i="43"/>
  <c r="Q130" i="46"/>
  <c r="O130" i="43"/>
  <c r="O130" i="46"/>
  <c r="K130" i="43"/>
  <c r="K130" i="46"/>
  <c r="M34" i="35"/>
  <c r="M34" i="43"/>
  <c r="G123" i="35"/>
  <c r="G123" i="43"/>
  <c r="K34" i="34"/>
  <c r="K34" i="43"/>
  <c r="M123" i="34"/>
  <c r="M123" i="43"/>
  <c r="E123" i="35"/>
  <c r="E123" i="43"/>
  <c r="Q36" i="35"/>
  <c r="Q36" i="43"/>
  <c r="E34" i="35"/>
  <c r="E34" i="43"/>
  <c r="G36" i="36"/>
  <c r="G36" i="43"/>
  <c r="M36" i="36"/>
  <c r="M36" i="43"/>
  <c r="E36" i="35"/>
  <c r="E36" i="43"/>
  <c r="Q34" i="35"/>
  <c r="Q34" i="43"/>
  <c r="I34" i="35"/>
  <c r="I34" i="43"/>
  <c r="K123" i="35"/>
  <c r="K123" i="43"/>
  <c r="I36" i="36"/>
  <c r="I36" i="43"/>
  <c r="O123" i="35"/>
  <c r="O123" i="43"/>
  <c r="O36" i="26"/>
  <c r="O36" i="43"/>
  <c r="K36" i="36"/>
  <c r="K36" i="43"/>
  <c r="O34" i="34"/>
  <c r="O34" i="43"/>
  <c r="G34" i="34"/>
  <c r="G34" i="43"/>
  <c r="Q123" i="34"/>
  <c r="Q123" i="43"/>
  <c r="I123" i="34"/>
  <c r="I123" i="43"/>
  <c r="F123" i="26"/>
  <c r="N123" i="26"/>
  <c r="L123" i="26"/>
  <c r="D123" i="26"/>
  <c r="J123" i="26"/>
  <c r="P123" i="26"/>
  <c r="K130" i="35"/>
  <c r="K130" i="33"/>
  <c r="K130" i="31"/>
  <c r="K130" i="39"/>
  <c r="K130" i="41"/>
  <c r="K130" i="26"/>
  <c r="K130" i="40"/>
  <c r="K130" i="23"/>
  <c r="K130" i="34"/>
  <c r="K130" i="32"/>
  <c r="K130" i="37"/>
  <c r="K130" i="30"/>
  <c r="K130" i="29"/>
  <c r="K130" i="28"/>
  <c r="K130" i="36"/>
  <c r="K130" i="27"/>
  <c r="K130" i="25"/>
  <c r="G130" i="38"/>
  <c r="G130" i="35"/>
  <c r="G130" i="33"/>
  <c r="G130" i="31"/>
  <c r="G130" i="39"/>
  <c r="G130" i="41"/>
  <c r="G130" i="26"/>
  <c r="G130" i="40"/>
  <c r="G130" i="23"/>
  <c r="G130" i="34"/>
  <c r="G130" i="32"/>
  <c r="G130" i="37"/>
  <c r="G130" i="30"/>
  <c r="G130" i="29"/>
  <c r="G130" i="28"/>
  <c r="G130" i="36"/>
  <c r="G130" i="27"/>
  <c r="G130" i="25"/>
  <c r="K130" i="38"/>
  <c r="I130" i="35"/>
  <c r="I130" i="33"/>
  <c r="I130" i="31"/>
  <c r="I130" i="39"/>
  <c r="I130" i="41"/>
  <c r="I130" i="26"/>
  <c r="I130" i="40"/>
  <c r="I130" i="23"/>
  <c r="I130" i="34"/>
  <c r="I130" i="32"/>
  <c r="I130" i="37"/>
  <c r="I130" i="30"/>
  <c r="I130" i="29"/>
  <c r="I130" i="28"/>
  <c r="I130" i="36"/>
  <c r="I130" i="27"/>
  <c r="I130" i="25"/>
  <c r="Q130" i="35"/>
  <c r="Q130" i="34"/>
  <c r="Q130" i="33"/>
  <c r="Q130" i="32"/>
  <c r="Q130" i="31"/>
  <c r="Q130" i="37"/>
  <c r="Q130" i="39"/>
  <c r="Q130" i="30"/>
  <c r="Q130" i="41"/>
  <c r="Q130" i="29"/>
  <c r="Q130" i="36"/>
  <c r="Q130" i="26"/>
  <c r="Q130" i="27"/>
  <c r="Q130" i="40"/>
  <c r="Q130" i="25"/>
  <c r="Q130" i="23"/>
  <c r="Q130" i="28"/>
  <c r="Q130" i="38"/>
  <c r="O130" i="38"/>
  <c r="O130" i="34"/>
  <c r="O130" i="35"/>
  <c r="O130" i="33"/>
  <c r="O130" i="31"/>
  <c r="O130" i="39"/>
  <c r="O130" i="41"/>
  <c r="O130" i="26"/>
  <c r="O130" i="40"/>
  <c r="O130" i="23"/>
  <c r="O130" i="32"/>
  <c r="O130" i="37"/>
  <c r="O130" i="30"/>
  <c r="O130" i="29"/>
  <c r="O130" i="28"/>
  <c r="O130" i="36"/>
  <c r="O130" i="27"/>
  <c r="O130" i="25"/>
  <c r="O131" i="38"/>
  <c r="O131" i="28"/>
  <c r="O131" i="36"/>
  <c r="O131" i="35"/>
  <c r="O131" i="34"/>
  <c r="O131" i="33"/>
  <c r="O131" i="32"/>
  <c r="O131" i="31"/>
  <c r="O131" i="37"/>
  <c r="O131" i="39"/>
  <c r="O131" i="30"/>
  <c r="O131" i="41"/>
  <c r="O131" i="29"/>
  <c r="O131" i="26"/>
  <c r="O131" i="27"/>
  <c r="O131" i="40"/>
  <c r="O131" i="25"/>
  <c r="O131" i="23"/>
  <c r="M131" i="38"/>
  <c r="M131" i="36"/>
  <c r="M131" i="35"/>
  <c r="M131" i="33"/>
  <c r="M131" i="31"/>
  <c r="M131" i="39"/>
  <c r="M131" i="41"/>
  <c r="M131" i="26"/>
  <c r="M131" i="40"/>
  <c r="M131" i="23"/>
  <c r="M131" i="28"/>
  <c r="M131" i="34"/>
  <c r="M131" i="32"/>
  <c r="M131" i="37"/>
  <c r="M131" i="30"/>
  <c r="M131" i="29"/>
  <c r="M131" i="27"/>
  <c r="M131" i="25"/>
  <c r="K131" i="38"/>
  <c r="K131" i="28"/>
  <c r="K131" i="36"/>
  <c r="K131" i="35"/>
  <c r="K131" i="34"/>
  <c r="K131" i="33"/>
  <c r="K131" i="32"/>
  <c r="K131" i="31"/>
  <c r="K131" i="37"/>
  <c r="K131" i="39"/>
  <c r="K131" i="30"/>
  <c r="K131" i="41"/>
  <c r="K131" i="29"/>
  <c r="K131" i="26"/>
  <c r="K131" i="27"/>
  <c r="K131" i="40"/>
  <c r="K131" i="25"/>
  <c r="K131" i="23"/>
  <c r="I131" i="28"/>
  <c r="I131" i="36"/>
  <c r="G131" i="28"/>
  <c r="G131" i="36"/>
  <c r="E131" i="36"/>
  <c r="E131" i="28"/>
  <c r="Q131" i="28"/>
  <c r="Q131" i="36"/>
  <c r="Q131" i="35"/>
  <c r="Q131" i="33"/>
  <c r="Q131" i="31"/>
  <c r="Q131" i="39"/>
  <c r="Q131" i="41"/>
  <c r="Q131" i="26"/>
  <c r="Q131" i="40"/>
  <c r="Q131" i="23"/>
  <c r="Q131" i="34"/>
  <c r="Q131" i="32"/>
  <c r="Q131" i="37"/>
  <c r="Q131" i="30"/>
  <c r="Q131" i="29"/>
  <c r="Q131" i="27"/>
  <c r="Q131" i="25"/>
  <c r="I131" i="35"/>
  <c r="I131" i="34"/>
  <c r="I131" i="33"/>
  <c r="I131" i="32"/>
  <c r="I131" i="31"/>
  <c r="I131" i="37"/>
  <c r="I131" i="39"/>
  <c r="I131" i="30"/>
  <c r="I131" i="41"/>
  <c r="I131" i="29"/>
  <c r="I131" i="26"/>
  <c r="I131" i="27"/>
  <c r="I131" i="40"/>
  <c r="I131" i="25"/>
  <c r="G131" i="38"/>
  <c r="G131" i="35"/>
  <c r="G131" i="33"/>
  <c r="G131" i="31"/>
  <c r="G131" i="39"/>
  <c r="G131" i="41"/>
  <c r="G131" i="27"/>
  <c r="G131" i="25"/>
  <c r="G131" i="34"/>
  <c r="G131" i="32"/>
  <c r="G131" i="37"/>
  <c r="G131" i="30"/>
  <c r="G131" i="29"/>
  <c r="G131" i="26"/>
  <c r="G131" i="40"/>
  <c r="G131" i="23"/>
  <c r="E131" i="35"/>
  <c r="E131" i="34"/>
  <c r="E131" i="33"/>
  <c r="E131" i="32"/>
  <c r="E131" i="31"/>
  <c r="E131" i="37"/>
  <c r="E131" i="39"/>
  <c r="E131" i="30"/>
  <c r="E131" i="41"/>
  <c r="E131" i="29"/>
  <c r="E131" i="26"/>
  <c r="E131" i="27"/>
  <c r="E131" i="40"/>
  <c r="E131" i="25"/>
  <c r="E130" i="35"/>
  <c r="E130" i="33"/>
  <c r="E130" i="31"/>
  <c r="E130" i="39"/>
  <c r="E130" i="41"/>
  <c r="E130" i="28"/>
  <c r="E130" i="26"/>
  <c r="E130" i="40"/>
  <c r="E130" i="34"/>
  <c r="E130" i="32"/>
  <c r="E130" i="37"/>
  <c r="E130" i="30"/>
  <c r="E130" i="29"/>
  <c r="E130" i="36"/>
  <c r="E130" i="27"/>
  <c r="M130" i="35"/>
  <c r="M130" i="34"/>
  <c r="M130" i="33"/>
  <c r="M130" i="32"/>
  <c r="M130" i="31"/>
  <c r="M130" i="37"/>
  <c r="M130" i="39"/>
  <c r="M130" i="30"/>
  <c r="M130" i="41"/>
  <c r="M130" i="29"/>
  <c r="M130" i="28"/>
  <c r="M130" i="36"/>
  <c r="M130" i="26"/>
  <c r="M130" i="27"/>
  <c r="M130" i="40"/>
  <c r="M130" i="23"/>
  <c r="M130" i="25"/>
  <c r="M130" i="38"/>
  <c r="E130" i="38"/>
  <c r="E130" i="25"/>
  <c r="E130" i="23"/>
  <c r="I131" i="38"/>
  <c r="I131" i="23"/>
  <c r="E131" i="38"/>
  <c r="E131" i="23"/>
  <c r="R130" i="24"/>
  <c r="Q131" i="38"/>
  <c r="I130" i="38"/>
  <c r="E123" i="23"/>
  <c r="E123" i="25"/>
  <c r="E123" i="40"/>
  <c r="E123" i="27"/>
  <c r="E123" i="26"/>
  <c r="E123" i="36"/>
  <c r="E123" i="38"/>
  <c r="E123" i="28"/>
  <c r="E123" i="29"/>
  <c r="E123" i="41"/>
  <c r="E123" i="30"/>
  <c r="E123" i="39"/>
  <c r="E123" i="37"/>
  <c r="E123" i="31"/>
  <c r="E123" i="32"/>
  <c r="E123" i="33"/>
  <c r="E123" i="34"/>
  <c r="Q123" i="23"/>
  <c r="Q123" i="40"/>
  <c r="Q123" i="36"/>
  <c r="Q123" i="28"/>
  <c r="Q123" i="41"/>
  <c r="Q123" i="39"/>
  <c r="Q123" i="31"/>
  <c r="Q123" i="33"/>
  <c r="Q123" i="35"/>
  <c r="Q123" i="25"/>
  <c r="Q123" i="27"/>
  <c r="Q123" i="26"/>
  <c r="Q123" i="38"/>
  <c r="Q123" i="29"/>
  <c r="Q123" i="30"/>
  <c r="Q123" i="37"/>
  <c r="Q123" i="32"/>
  <c r="O123" i="23"/>
  <c r="O123" i="25"/>
  <c r="O123" i="40"/>
  <c r="O123" i="27"/>
  <c r="O123" i="26"/>
  <c r="O123" i="36"/>
  <c r="O123" i="38"/>
  <c r="O123" i="28"/>
  <c r="O123" i="29"/>
  <c r="O123" i="41"/>
  <c r="O123" i="30"/>
  <c r="O123" i="39"/>
  <c r="O123" i="37"/>
  <c r="O123" i="31"/>
  <c r="O123" i="32"/>
  <c r="O123" i="33"/>
  <c r="O123" i="34"/>
  <c r="M123" i="23"/>
  <c r="M123" i="40"/>
  <c r="M123" i="36"/>
  <c r="M123" i="28"/>
  <c r="M123" i="41"/>
  <c r="M123" i="39"/>
  <c r="M123" i="31"/>
  <c r="M123" i="33"/>
  <c r="M123" i="35"/>
  <c r="M123" i="25"/>
  <c r="M123" i="27"/>
  <c r="M123" i="26"/>
  <c r="M123" i="38"/>
  <c r="M123" i="29"/>
  <c r="M123" i="30"/>
  <c r="M123" i="37"/>
  <c r="M123" i="32"/>
  <c r="K123" i="23"/>
  <c r="K123" i="25"/>
  <c r="K123" i="40"/>
  <c r="K123" i="27"/>
  <c r="K123" i="26"/>
  <c r="K123" i="36"/>
  <c r="K123" i="38"/>
  <c r="K123" i="28"/>
  <c r="K123" i="29"/>
  <c r="K123" i="41"/>
  <c r="K123" i="30"/>
  <c r="K123" i="39"/>
  <c r="K123" i="37"/>
  <c r="K123" i="31"/>
  <c r="K123" i="32"/>
  <c r="K123" i="33"/>
  <c r="K123" i="34"/>
  <c r="I123" i="23"/>
  <c r="I123" i="40"/>
  <c r="I123" i="36"/>
  <c r="I123" i="28"/>
  <c r="I123" i="41"/>
  <c r="I123" i="39"/>
  <c r="I123" i="31"/>
  <c r="I123" i="33"/>
  <c r="I123" i="35"/>
  <c r="I123" i="25"/>
  <c r="I123" i="27"/>
  <c r="I123" i="26"/>
  <c r="I123" i="38"/>
  <c r="I123" i="29"/>
  <c r="I123" i="30"/>
  <c r="I123" i="37"/>
  <c r="I123" i="32"/>
  <c r="G123" i="23"/>
  <c r="G123" i="25"/>
  <c r="G123" i="40"/>
  <c r="G123" i="27"/>
  <c r="G123" i="26"/>
  <c r="G123" i="36"/>
  <c r="G123" i="38"/>
  <c r="G123" i="28"/>
  <c r="G123" i="29"/>
  <c r="G123" i="41"/>
  <c r="G123" i="30"/>
  <c r="G123" i="39"/>
  <c r="G123" i="37"/>
  <c r="G123" i="31"/>
  <c r="G123" i="32"/>
  <c r="G123" i="33"/>
  <c r="G123" i="34"/>
  <c r="R123" i="24"/>
  <c r="Q34" i="23"/>
  <c r="Q34" i="25"/>
  <c r="Q34" i="40"/>
  <c r="Q34" i="27"/>
  <c r="Q34" i="26"/>
  <c r="Q34" i="36"/>
  <c r="Q34" i="38"/>
  <c r="Q34" i="28"/>
  <c r="Q34" i="29"/>
  <c r="Q34" i="41"/>
  <c r="Q34" i="30"/>
  <c r="Q34" i="39"/>
  <c r="Q34" i="37"/>
  <c r="Q34" i="31"/>
  <c r="Q34" i="32"/>
  <c r="Q34" i="33"/>
  <c r="Q34" i="34"/>
  <c r="O34" i="25"/>
  <c r="O34" i="27"/>
  <c r="O34" i="36"/>
  <c r="O34" i="28"/>
  <c r="O34" i="41"/>
  <c r="O34" i="39"/>
  <c r="O34" i="31"/>
  <c r="O34" i="33"/>
  <c r="O34" i="35"/>
  <c r="O34" i="23"/>
  <c r="O34" i="40"/>
  <c r="O34" i="26"/>
  <c r="O34" i="38"/>
  <c r="O34" i="29"/>
  <c r="O34" i="30"/>
  <c r="O34" i="37"/>
  <c r="O34" i="32"/>
  <c r="M34" i="23"/>
  <c r="M34" i="25"/>
  <c r="M34" i="40"/>
  <c r="M34" i="27"/>
  <c r="M34" i="26"/>
  <c r="M34" i="36"/>
  <c r="M34" i="38"/>
  <c r="M34" i="28"/>
  <c r="M34" i="29"/>
  <c r="M34" i="41"/>
  <c r="M34" i="30"/>
  <c r="M34" i="39"/>
  <c r="M34" i="37"/>
  <c r="M34" i="31"/>
  <c r="M34" i="32"/>
  <c r="M34" i="33"/>
  <c r="M34" i="34"/>
  <c r="K34" i="25"/>
  <c r="K34" i="27"/>
  <c r="K34" i="36"/>
  <c r="K34" i="28"/>
  <c r="K34" i="41"/>
  <c r="K34" i="39"/>
  <c r="K34" i="31"/>
  <c r="K34" i="33"/>
  <c r="K34" i="35"/>
  <c r="K34" i="23"/>
  <c r="K34" i="40"/>
  <c r="K34" i="26"/>
  <c r="K34" i="38"/>
  <c r="K34" i="29"/>
  <c r="K34" i="30"/>
  <c r="K34" i="37"/>
  <c r="K34" i="32"/>
  <c r="I34" i="23"/>
  <c r="I34" i="25"/>
  <c r="I34" i="40"/>
  <c r="I34" i="27"/>
  <c r="I34" i="26"/>
  <c r="I34" i="36"/>
  <c r="I34" i="38"/>
  <c r="I34" i="28"/>
  <c r="I34" i="29"/>
  <c r="I34" i="41"/>
  <c r="I34" i="30"/>
  <c r="I34" i="39"/>
  <c r="I34" i="37"/>
  <c r="I34" i="31"/>
  <c r="I34" i="32"/>
  <c r="I34" i="33"/>
  <c r="I34" i="34"/>
  <c r="G34" i="25"/>
  <c r="G34" i="27"/>
  <c r="G34" i="36"/>
  <c r="G34" i="28"/>
  <c r="G34" i="41"/>
  <c r="G34" i="39"/>
  <c r="G34" i="31"/>
  <c r="G34" i="33"/>
  <c r="G34" i="35"/>
  <c r="G34" i="23"/>
  <c r="G34" i="40"/>
  <c r="G34" i="26"/>
  <c r="G34" i="38"/>
  <c r="G34" i="29"/>
  <c r="G34" i="30"/>
  <c r="G34" i="37"/>
  <c r="G34" i="32"/>
  <c r="E34" i="23"/>
  <c r="E34" i="25"/>
  <c r="E34" i="40"/>
  <c r="E34" i="27"/>
  <c r="E34" i="26"/>
  <c r="E34" i="36"/>
  <c r="E34" i="38"/>
  <c r="E34" i="28"/>
  <c r="E34" i="29"/>
  <c r="E34" i="41"/>
  <c r="E34" i="30"/>
  <c r="E34" i="39"/>
  <c r="E34" i="37"/>
  <c r="E34" i="31"/>
  <c r="E34" i="32"/>
  <c r="E34" i="33"/>
  <c r="E34" i="34"/>
  <c r="R34" i="24"/>
  <c r="Q36" i="23"/>
  <c r="Q36" i="25"/>
  <c r="Q36" i="40"/>
  <c r="Q36" i="27"/>
  <c r="Q36" i="26"/>
  <c r="Q36" i="36"/>
  <c r="Q36" i="28"/>
  <c r="Q36" i="29"/>
  <c r="Q36" i="41"/>
  <c r="Q36" i="30"/>
  <c r="Q36" i="39"/>
  <c r="Q36" i="37"/>
  <c r="Q36" i="31"/>
  <c r="Q36" i="32"/>
  <c r="Q36" i="33"/>
  <c r="Q36" i="34"/>
  <c r="O36" i="28"/>
  <c r="O36" i="41"/>
  <c r="O36" i="39"/>
  <c r="O36" i="31"/>
  <c r="O36" i="33"/>
  <c r="O36" i="35"/>
  <c r="O36" i="29"/>
  <c r="O36" i="30"/>
  <c r="O36" i="37"/>
  <c r="O36" i="32"/>
  <c r="O36" i="34"/>
  <c r="M36" i="23"/>
  <c r="M36" i="26"/>
  <c r="M36" i="40"/>
  <c r="M36" i="28"/>
  <c r="M36" i="29"/>
  <c r="M36" i="41"/>
  <c r="M36" i="30"/>
  <c r="M36" i="39"/>
  <c r="M36" i="37"/>
  <c r="M36" i="31"/>
  <c r="M36" i="32"/>
  <c r="M36" i="33"/>
  <c r="M36" i="34"/>
  <c r="M36" i="35"/>
  <c r="K36" i="28"/>
  <c r="K36" i="41"/>
  <c r="K36" i="39"/>
  <c r="K36" i="31"/>
  <c r="K36" i="33"/>
  <c r="K36" i="35"/>
  <c r="K36" i="29"/>
  <c r="K36" i="30"/>
  <c r="K36" i="37"/>
  <c r="K36" i="32"/>
  <c r="K36" i="34"/>
  <c r="I36" i="28"/>
  <c r="I36" i="29"/>
  <c r="I36" i="41"/>
  <c r="I36" i="30"/>
  <c r="I36" i="39"/>
  <c r="I36" i="37"/>
  <c r="I36" i="31"/>
  <c r="I36" i="32"/>
  <c r="I36" i="33"/>
  <c r="I36" i="34"/>
  <c r="I36" i="35"/>
  <c r="G36" i="28"/>
  <c r="G36" i="41"/>
  <c r="G36" i="39"/>
  <c r="G36" i="31"/>
  <c r="G36" i="33"/>
  <c r="G36" i="35"/>
  <c r="G36" i="29"/>
  <c r="G36" i="30"/>
  <c r="G36" i="37"/>
  <c r="G36" i="32"/>
  <c r="G36" i="34"/>
  <c r="E36" i="25"/>
  <c r="E36" i="40"/>
  <c r="E36" i="36"/>
  <c r="E36" i="23"/>
  <c r="E36" i="27"/>
  <c r="E36" i="26"/>
  <c r="E36" i="28"/>
  <c r="E36" i="29"/>
  <c r="E36" i="41"/>
  <c r="E36" i="30"/>
  <c r="E36" i="39"/>
  <c r="E36" i="37"/>
  <c r="E36" i="31"/>
  <c r="E36" i="32"/>
  <c r="E36" i="33"/>
  <c r="E36" i="34"/>
  <c r="O36" i="25"/>
  <c r="O36" i="40"/>
  <c r="O36" i="36"/>
  <c r="O36" i="23"/>
  <c r="O36" i="27"/>
  <c r="M36" i="25"/>
  <c r="M36" i="27"/>
  <c r="K36" i="23"/>
  <c r="K36" i="25"/>
  <c r="K36" i="40"/>
  <c r="K36" i="27"/>
  <c r="K36" i="26"/>
  <c r="I36" i="23"/>
  <c r="I36" i="40"/>
  <c r="I36" i="26"/>
  <c r="I36" i="25"/>
  <c r="I36" i="27"/>
  <c r="G36" i="23"/>
  <c r="G36" i="25"/>
  <c r="G36" i="40"/>
  <c r="G36" i="27"/>
  <c r="G36" i="26"/>
  <c r="R36" i="24"/>
  <c r="D37" i="35"/>
  <c r="F37" i="35"/>
  <c r="H37" i="35"/>
  <c r="J37" i="35"/>
  <c r="L37" i="35"/>
  <c r="N37" i="35"/>
  <c r="P37" i="35"/>
  <c r="D37" i="34"/>
  <c r="F37" i="34"/>
  <c r="H37" i="34"/>
  <c r="J37" i="34"/>
  <c r="L37" i="34"/>
  <c r="N37" i="34"/>
  <c r="P37" i="34"/>
  <c r="D37" i="33"/>
  <c r="F37" i="33"/>
  <c r="H37" i="33"/>
  <c r="J37" i="33"/>
  <c r="L37" i="33"/>
  <c r="N37" i="33"/>
  <c r="P37" i="33"/>
  <c r="D37" i="32"/>
  <c r="F37" i="32"/>
  <c r="H37" i="32"/>
  <c r="J37" i="32"/>
  <c r="L37" i="32"/>
  <c r="N37" i="32"/>
  <c r="P37" i="32"/>
  <c r="D37" i="31"/>
  <c r="F37" i="31"/>
  <c r="H37" i="31"/>
  <c r="J37" i="31"/>
  <c r="L37" i="31"/>
  <c r="N37" i="31"/>
  <c r="P37" i="31"/>
  <c r="D37" i="37"/>
  <c r="F37" i="37"/>
  <c r="H37" i="37"/>
  <c r="J37" i="37"/>
  <c r="L37" i="37"/>
  <c r="N37" i="37"/>
  <c r="P37" i="37"/>
  <c r="D37" i="39"/>
  <c r="F37" i="39"/>
  <c r="H37" i="39"/>
  <c r="J37" i="39"/>
  <c r="L37" i="39"/>
  <c r="N37" i="39"/>
  <c r="P37" i="39"/>
  <c r="D37" i="30"/>
  <c r="F37" i="30"/>
  <c r="H37" i="30"/>
  <c r="J37" i="30"/>
  <c r="L37" i="30"/>
  <c r="N37" i="30"/>
  <c r="P37" i="30"/>
  <c r="D37" i="41"/>
  <c r="F37" i="41"/>
  <c r="H37" i="41"/>
  <c r="J37" i="41"/>
  <c r="L37" i="41"/>
  <c r="N37" i="41"/>
  <c r="P37" i="41"/>
  <c r="D37" i="29"/>
  <c r="F37" i="29"/>
  <c r="H37" i="29"/>
  <c r="J37" i="29"/>
  <c r="L37" i="29"/>
  <c r="N37" i="29"/>
  <c r="P37" i="29"/>
  <c r="D37" i="28"/>
  <c r="F37" i="28"/>
  <c r="H37" i="28"/>
  <c r="J37" i="28"/>
  <c r="L37" i="28"/>
  <c r="N37" i="28"/>
  <c r="P37" i="28"/>
  <c r="F36" i="38"/>
  <c r="H36" i="38"/>
  <c r="J36" i="38"/>
  <c r="L36" i="38"/>
  <c r="N36" i="38"/>
  <c r="P36" i="38"/>
  <c r="D37" i="36"/>
  <c r="F37" i="36"/>
  <c r="H37" i="36"/>
  <c r="J37" i="36"/>
  <c r="L37" i="36"/>
  <c r="N37" i="36"/>
  <c r="P37" i="36"/>
  <c r="D37" i="26"/>
  <c r="F37" i="26"/>
  <c r="H37" i="26"/>
  <c r="J37" i="26"/>
  <c r="L37" i="26"/>
  <c r="N37" i="26"/>
  <c r="P37" i="26"/>
  <c r="D37" i="27"/>
  <c r="F37" i="27"/>
  <c r="H37" i="27"/>
  <c r="J37" i="27"/>
  <c r="L37" i="27"/>
  <c r="N37" i="27"/>
  <c r="P37" i="27"/>
  <c r="D37" i="40"/>
  <c r="F37" i="40"/>
  <c r="H37" i="40"/>
  <c r="J37" i="40"/>
  <c r="L37" i="40"/>
  <c r="N37" i="40"/>
  <c r="P37" i="40"/>
  <c r="D37" i="25"/>
  <c r="F37" i="25"/>
  <c r="H37" i="25"/>
  <c r="J37" i="25"/>
  <c r="L37" i="25"/>
  <c r="N37" i="25"/>
  <c r="P37" i="25"/>
  <c r="D37" i="23"/>
  <c r="F37" i="23"/>
  <c r="H37" i="23"/>
  <c r="J37" i="23"/>
  <c r="L37" i="23"/>
  <c r="N37" i="23"/>
  <c r="P37" i="23"/>
  <c r="E37" i="24"/>
  <c r="E37" i="46" s="1"/>
  <c r="G37" i="24"/>
  <c r="G37" i="46" s="1"/>
  <c r="I37" i="24"/>
  <c r="I37" i="46" s="1"/>
  <c r="K37" i="24"/>
  <c r="K37" i="46" s="1"/>
  <c r="M37" i="24"/>
  <c r="M37" i="46" s="1"/>
  <c r="O37" i="24"/>
  <c r="O37" i="46" s="1"/>
  <c r="Q37" i="24"/>
  <c r="Q37" i="46" s="1"/>
  <c r="D129" i="35"/>
  <c r="F129" i="35"/>
  <c r="H129" i="35"/>
  <c r="J129" i="35"/>
  <c r="L129" i="35"/>
  <c r="N129" i="35"/>
  <c r="P129" i="35"/>
  <c r="D129" i="34"/>
  <c r="F129" i="34"/>
  <c r="H129" i="34"/>
  <c r="J129" i="34"/>
  <c r="L129" i="34"/>
  <c r="N129" i="34"/>
  <c r="P129" i="34"/>
  <c r="D129" i="33"/>
  <c r="F129" i="33"/>
  <c r="H129" i="33"/>
  <c r="J129" i="33"/>
  <c r="L129" i="33"/>
  <c r="N129" i="33"/>
  <c r="P129" i="33"/>
  <c r="D129" i="32"/>
  <c r="F129" i="32"/>
  <c r="H129" i="32"/>
  <c r="J129" i="32"/>
  <c r="L129" i="32"/>
  <c r="N129" i="32"/>
  <c r="P129" i="32"/>
  <c r="D129" i="31"/>
  <c r="F129" i="31"/>
  <c r="H129" i="31"/>
  <c r="J129" i="31"/>
  <c r="L129" i="31"/>
  <c r="N129" i="31"/>
  <c r="P129" i="31"/>
  <c r="D129" i="37"/>
  <c r="F129" i="37"/>
  <c r="H129" i="37"/>
  <c r="J129" i="37"/>
  <c r="L129" i="37"/>
  <c r="N129" i="37"/>
  <c r="P129" i="37"/>
  <c r="D129" i="39"/>
  <c r="F129" i="39"/>
  <c r="H129" i="39"/>
  <c r="J129" i="39"/>
  <c r="L129" i="39"/>
  <c r="N129" i="39"/>
  <c r="P129" i="39"/>
  <c r="D129" i="30"/>
  <c r="F129" i="30"/>
  <c r="H129" i="30"/>
  <c r="J129" i="30"/>
  <c r="L129" i="30"/>
  <c r="N129" i="30"/>
  <c r="P129" i="30"/>
  <c r="D129" i="41"/>
  <c r="F129" i="41"/>
  <c r="H129" i="41"/>
  <c r="J129" i="41"/>
  <c r="L129" i="41"/>
  <c r="N129" i="41"/>
  <c r="P129" i="41"/>
  <c r="D129" i="29"/>
  <c r="F129" i="29"/>
  <c r="H129" i="29"/>
  <c r="J129" i="29"/>
  <c r="L129" i="29"/>
  <c r="N129" i="29"/>
  <c r="P129" i="29"/>
  <c r="D129" i="28"/>
  <c r="F129" i="28"/>
  <c r="H129" i="28"/>
  <c r="J129" i="28"/>
  <c r="L129" i="28"/>
  <c r="N129" i="28"/>
  <c r="P129" i="28"/>
  <c r="D129" i="38"/>
  <c r="F129" i="38"/>
  <c r="H129" i="38"/>
  <c r="J129" i="38"/>
  <c r="L129" i="38"/>
  <c r="N129" i="38"/>
  <c r="P129" i="38"/>
  <c r="D129" i="36"/>
  <c r="F129" i="36"/>
  <c r="H129" i="36"/>
  <c r="J129" i="36"/>
  <c r="L129" i="36"/>
  <c r="N129" i="36"/>
  <c r="P129" i="36"/>
  <c r="D129" i="26"/>
  <c r="F129" i="26"/>
  <c r="H129" i="26"/>
  <c r="J129" i="26"/>
  <c r="L129" i="26"/>
  <c r="N129" i="26"/>
  <c r="P129" i="26"/>
  <c r="D129" i="27"/>
  <c r="F129" i="27"/>
  <c r="H129" i="27"/>
  <c r="J129" i="27"/>
  <c r="L129" i="27"/>
  <c r="N129" i="27"/>
  <c r="P129" i="27"/>
  <c r="D129" i="40"/>
  <c r="F129" i="40"/>
  <c r="H129" i="40"/>
  <c r="J129" i="40"/>
  <c r="L129" i="40"/>
  <c r="N129" i="40"/>
  <c r="P129" i="40"/>
  <c r="D129" i="25"/>
  <c r="F129" i="25"/>
  <c r="H129" i="25"/>
  <c r="J129" i="25"/>
  <c r="L129" i="25"/>
  <c r="N129" i="25"/>
  <c r="P129" i="25"/>
  <c r="D129" i="23"/>
  <c r="F129" i="23"/>
  <c r="H129" i="23"/>
  <c r="J129" i="23"/>
  <c r="L129" i="23"/>
  <c r="N129" i="23"/>
  <c r="P129" i="23"/>
  <c r="E129" i="24"/>
  <c r="E129" i="46" s="1"/>
  <c r="G129" i="24"/>
  <c r="G129" i="46" s="1"/>
  <c r="I129" i="24"/>
  <c r="I129" i="46" s="1"/>
  <c r="K129" i="24"/>
  <c r="K129" i="46" s="1"/>
  <c r="M129" i="24"/>
  <c r="M129" i="46" s="1"/>
  <c r="O129" i="24"/>
  <c r="O129" i="46" s="1"/>
  <c r="Q129" i="24"/>
  <c r="Q129" i="46" s="1"/>
  <c r="D38" i="35"/>
  <c r="F38" i="35"/>
  <c r="H38" i="35"/>
  <c r="J38" i="35"/>
  <c r="L38" i="35"/>
  <c r="N38" i="35"/>
  <c r="P38" i="35"/>
  <c r="D38" i="34"/>
  <c r="F38" i="34"/>
  <c r="H38" i="34"/>
  <c r="J38" i="34"/>
  <c r="L38" i="34"/>
  <c r="N38" i="34"/>
  <c r="P38" i="34"/>
  <c r="D38" i="33"/>
  <c r="F38" i="33"/>
  <c r="H38" i="33"/>
  <c r="J38" i="33"/>
  <c r="L38" i="33"/>
  <c r="N38" i="33"/>
  <c r="P38" i="33"/>
  <c r="D38" i="32"/>
  <c r="F38" i="32"/>
  <c r="H38" i="32"/>
  <c r="J38" i="32"/>
  <c r="L38" i="32"/>
  <c r="N38" i="32"/>
  <c r="P38" i="32"/>
  <c r="D38" i="31"/>
  <c r="F38" i="31"/>
  <c r="H38" i="31"/>
  <c r="J38" i="31"/>
  <c r="L38" i="31"/>
  <c r="N38" i="31"/>
  <c r="P38" i="31"/>
  <c r="D38" i="37"/>
  <c r="F38" i="37"/>
  <c r="H38" i="37"/>
  <c r="J38" i="37"/>
  <c r="L38" i="37"/>
  <c r="N38" i="37"/>
  <c r="P38" i="37"/>
  <c r="D38" i="39"/>
  <c r="F38" i="39"/>
  <c r="H38" i="39"/>
  <c r="J38" i="39"/>
  <c r="L38" i="39"/>
  <c r="N38" i="39"/>
  <c r="P38" i="39"/>
  <c r="D38" i="30"/>
  <c r="F38" i="30"/>
  <c r="H38" i="30"/>
  <c r="J38" i="30"/>
  <c r="L38" i="30"/>
  <c r="N38" i="30"/>
  <c r="P38" i="30"/>
  <c r="D38" i="41"/>
  <c r="F38" i="41"/>
  <c r="H38" i="41"/>
  <c r="J38" i="41"/>
  <c r="L38" i="41"/>
  <c r="N38" i="41"/>
  <c r="P38" i="41"/>
  <c r="D38" i="29"/>
  <c r="F38" i="29"/>
  <c r="H38" i="29"/>
  <c r="J38" i="29"/>
  <c r="L38" i="29"/>
  <c r="N38" i="29"/>
  <c r="P38" i="29"/>
  <c r="D38" i="28"/>
  <c r="F38" i="28"/>
  <c r="H38" i="28"/>
  <c r="J38" i="28"/>
  <c r="L38" i="28"/>
  <c r="N38" i="28"/>
  <c r="P38" i="28"/>
  <c r="D38" i="38"/>
  <c r="F38" i="38"/>
  <c r="H38" i="38"/>
  <c r="J38" i="38"/>
  <c r="L38" i="38"/>
  <c r="N38" i="38"/>
  <c r="P38" i="38"/>
  <c r="D38" i="36"/>
  <c r="F38" i="36"/>
  <c r="H38" i="36"/>
  <c r="J38" i="36"/>
  <c r="L38" i="36"/>
  <c r="N38" i="36"/>
  <c r="P38" i="36"/>
  <c r="D38" i="26"/>
  <c r="F38" i="26"/>
  <c r="H38" i="26"/>
  <c r="J38" i="26"/>
  <c r="L38" i="26"/>
  <c r="N38" i="26"/>
  <c r="P38" i="26"/>
  <c r="D38" i="27"/>
  <c r="F38" i="27"/>
  <c r="H38" i="27"/>
  <c r="J38" i="27"/>
  <c r="L38" i="27"/>
  <c r="N38" i="27"/>
  <c r="P38" i="27"/>
  <c r="D38" i="40"/>
  <c r="F38" i="40"/>
  <c r="H38" i="40"/>
  <c r="J38" i="40"/>
  <c r="L38" i="40"/>
  <c r="N38" i="40"/>
  <c r="P38" i="40"/>
  <c r="D38" i="25"/>
  <c r="F38" i="25"/>
  <c r="H38" i="25"/>
  <c r="J38" i="25"/>
  <c r="L38" i="25"/>
  <c r="N38" i="25"/>
  <c r="P38" i="25"/>
  <c r="D38" i="23"/>
  <c r="F38" i="23"/>
  <c r="H38" i="23"/>
  <c r="J38" i="23"/>
  <c r="L38" i="23"/>
  <c r="N38" i="23"/>
  <c r="P38" i="23"/>
  <c r="E38" i="24"/>
  <c r="G38" i="24"/>
  <c r="I38" i="24"/>
  <c r="I38" i="46" s="1"/>
  <c r="K38" i="24"/>
  <c r="K38" i="46" s="1"/>
  <c r="M38" i="24"/>
  <c r="M38" i="46" s="1"/>
  <c r="O38" i="24"/>
  <c r="Q38" i="24"/>
  <c r="Q38" i="46" s="1"/>
  <c r="D35" i="35"/>
  <c r="F35" i="35"/>
  <c r="H35" i="35"/>
  <c r="J35" i="35"/>
  <c r="L35" i="35"/>
  <c r="N35" i="35"/>
  <c r="P35" i="35"/>
  <c r="D35" i="34"/>
  <c r="F35" i="34"/>
  <c r="H35" i="34"/>
  <c r="J35" i="34"/>
  <c r="L35" i="34"/>
  <c r="N35" i="34"/>
  <c r="P35" i="34"/>
  <c r="D35" i="33"/>
  <c r="F35" i="33"/>
  <c r="H35" i="33"/>
  <c r="J35" i="33"/>
  <c r="L35" i="33"/>
  <c r="N35" i="33"/>
  <c r="P35" i="33"/>
  <c r="D35" i="32"/>
  <c r="F35" i="32"/>
  <c r="H35" i="32"/>
  <c r="J35" i="32"/>
  <c r="L35" i="32"/>
  <c r="N35" i="32"/>
  <c r="P35" i="32"/>
  <c r="D35" i="31"/>
  <c r="F35" i="31"/>
  <c r="H35" i="31"/>
  <c r="J35" i="31"/>
  <c r="L35" i="31"/>
  <c r="N35" i="31"/>
  <c r="P35" i="31"/>
  <c r="D35" i="37"/>
  <c r="F35" i="37"/>
  <c r="H35" i="37"/>
  <c r="J35" i="37"/>
  <c r="L35" i="37"/>
  <c r="N35" i="37"/>
  <c r="P35" i="37"/>
  <c r="D35" i="39"/>
  <c r="F35" i="39"/>
  <c r="H35" i="39"/>
  <c r="J35" i="39"/>
  <c r="L35" i="39"/>
  <c r="N35" i="39"/>
  <c r="P35" i="39"/>
  <c r="D35" i="30"/>
  <c r="F35" i="30"/>
  <c r="H35" i="30"/>
  <c r="J35" i="30"/>
  <c r="L35" i="30"/>
  <c r="N35" i="30"/>
  <c r="P35" i="30"/>
  <c r="D35" i="41"/>
  <c r="F35" i="41"/>
  <c r="H35" i="41"/>
  <c r="J35" i="41"/>
  <c r="L35" i="41"/>
  <c r="N35" i="41"/>
  <c r="P35" i="41"/>
  <c r="D35" i="29"/>
  <c r="F35" i="29"/>
  <c r="H35" i="29"/>
  <c r="J35" i="29"/>
  <c r="L35" i="29"/>
  <c r="N35" i="29"/>
  <c r="P35" i="29"/>
  <c r="D35" i="28"/>
  <c r="F35" i="28"/>
  <c r="H35" i="28"/>
  <c r="J35" i="28"/>
  <c r="L35" i="28"/>
  <c r="N35" i="28"/>
  <c r="P35" i="28"/>
  <c r="D35" i="38"/>
  <c r="F35" i="38"/>
  <c r="H35" i="38"/>
  <c r="J35" i="38"/>
  <c r="L35" i="38"/>
  <c r="N35" i="38"/>
  <c r="P35" i="38"/>
  <c r="D35" i="36"/>
  <c r="F35" i="36"/>
  <c r="H35" i="36"/>
  <c r="J35" i="36"/>
  <c r="L35" i="36"/>
  <c r="N35" i="36"/>
  <c r="P35" i="36"/>
  <c r="D35" i="26"/>
  <c r="F35" i="26"/>
  <c r="H35" i="26"/>
  <c r="J35" i="26"/>
  <c r="L35" i="26"/>
  <c r="N35" i="26"/>
  <c r="P35" i="26"/>
  <c r="D35" i="27"/>
  <c r="F35" i="27"/>
  <c r="H35" i="27"/>
  <c r="J35" i="27"/>
  <c r="L35" i="27"/>
  <c r="N35" i="27"/>
  <c r="P35" i="27"/>
  <c r="D35" i="40"/>
  <c r="F35" i="40"/>
  <c r="H35" i="40"/>
  <c r="J35" i="40"/>
  <c r="L35" i="40"/>
  <c r="N35" i="40"/>
  <c r="P35" i="40"/>
  <c r="D35" i="25"/>
  <c r="F35" i="25"/>
  <c r="H35" i="25"/>
  <c r="J35" i="25"/>
  <c r="L35" i="25"/>
  <c r="N35" i="25"/>
  <c r="P35" i="25"/>
  <c r="D35" i="23"/>
  <c r="F35" i="23"/>
  <c r="H35" i="23"/>
  <c r="J35" i="23"/>
  <c r="L35" i="23"/>
  <c r="N35" i="23"/>
  <c r="P35" i="23"/>
  <c r="E35" i="24"/>
  <c r="E35" i="46" s="1"/>
  <c r="G35" i="24"/>
  <c r="G35" i="46" s="1"/>
  <c r="I35" i="24"/>
  <c r="I35" i="46" s="1"/>
  <c r="K35" i="24"/>
  <c r="K35" i="46" s="1"/>
  <c r="M35" i="24"/>
  <c r="M35" i="46" s="1"/>
  <c r="O35" i="24"/>
  <c r="O35" i="46" s="1"/>
  <c r="Q35" i="24"/>
  <c r="Q35" i="46" s="1"/>
  <c r="D119" i="35"/>
  <c r="F119" i="35"/>
  <c r="H119" i="35"/>
  <c r="J119" i="35"/>
  <c r="L119" i="35"/>
  <c r="N119" i="35"/>
  <c r="P119" i="35"/>
  <c r="D119" i="34"/>
  <c r="F119" i="34"/>
  <c r="H119" i="34"/>
  <c r="J119" i="34"/>
  <c r="L119" i="34"/>
  <c r="N119" i="34"/>
  <c r="P119" i="34"/>
  <c r="D119" i="33"/>
  <c r="F119" i="33"/>
  <c r="H119" i="33"/>
  <c r="J119" i="33"/>
  <c r="L119" i="33"/>
  <c r="N119" i="33"/>
  <c r="P119" i="33"/>
  <c r="D119" i="32"/>
  <c r="F119" i="32"/>
  <c r="H119" i="32"/>
  <c r="J119" i="32"/>
  <c r="L119" i="32"/>
  <c r="N119" i="32"/>
  <c r="P119" i="32"/>
  <c r="D119" i="31"/>
  <c r="F119" i="31"/>
  <c r="H119" i="31"/>
  <c r="J119" i="31"/>
  <c r="L119" i="31"/>
  <c r="N119" i="31"/>
  <c r="P119" i="31"/>
  <c r="D119" i="37"/>
  <c r="F119" i="37"/>
  <c r="H119" i="37"/>
  <c r="J119" i="37"/>
  <c r="L119" i="37"/>
  <c r="N119" i="37"/>
  <c r="P119" i="37"/>
  <c r="D119" i="39"/>
  <c r="F119" i="39"/>
  <c r="H119" i="39"/>
  <c r="J119" i="39"/>
  <c r="L119" i="39"/>
  <c r="N119" i="39"/>
  <c r="P119" i="39"/>
  <c r="D119" i="30"/>
  <c r="F119" i="30"/>
  <c r="H119" i="30"/>
  <c r="J119" i="30"/>
  <c r="L119" i="30"/>
  <c r="N119" i="30"/>
  <c r="P119" i="30"/>
  <c r="D119" i="41"/>
  <c r="F119" i="41"/>
  <c r="H119" i="41"/>
  <c r="J119" i="41"/>
  <c r="L119" i="41"/>
  <c r="N119" i="41"/>
  <c r="P119" i="41"/>
  <c r="D119" i="29"/>
  <c r="F119" i="29"/>
  <c r="H119" i="29"/>
  <c r="J119" i="29"/>
  <c r="L119" i="29"/>
  <c r="N119" i="29"/>
  <c r="P119" i="29"/>
  <c r="D119" i="28"/>
  <c r="F119" i="28"/>
  <c r="H119" i="28"/>
  <c r="J119" i="28"/>
  <c r="L119" i="28"/>
  <c r="N119" i="28"/>
  <c r="P119" i="28"/>
  <c r="D119" i="38"/>
  <c r="F119" i="38"/>
  <c r="H119" i="38"/>
  <c r="J119" i="38"/>
  <c r="L119" i="38"/>
  <c r="N119" i="38"/>
  <c r="P119" i="38"/>
  <c r="D119" i="36"/>
  <c r="F119" i="36"/>
  <c r="H119" i="36"/>
  <c r="J119" i="36"/>
  <c r="L119" i="36"/>
  <c r="N119" i="36"/>
  <c r="P119" i="36"/>
  <c r="D119" i="26"/>
  <c r="F119" i="26"/>
  <c r="H119" i="26"/>
  <c r="J119" i="26"/>
  <c r="L119" i="26"/>
  <c r="N119" i="26"/>
  <c r="P119" i="26"/>
  <c r="D119" i="27"/>
  <c r="F119" i="27"/>
  <c r="H119" i="27"/>
  <c r="J119" i="27"/>
  <c r="L119" i="27"/>
  <c r="N119" i="27"/>
  <c r="P119" i="27"/>
  <c r="D117" i="40"/>
  <c r="D119" i="40"/>
  <c r="F119" i="40"/>
  <c r="H119" i="40"/>
  <c r="J119" i="40"/>
  <c r="L119" i="40"/>
  <c r="N119" i="40"/>
  <c r="P119" i="40"/>
  <c r="D119" i="25"/>
  <c r="F119" i="25"/>
  <c r="H119" i="25"/>
  <c r="J119" i="25"/>
  <c r="L119" i="25"/>
  <c r="N119" i="25"/>
  <c r="P119" i="25"/>
  <c r="D119" i="23"/>
  <c r="F119" i="23"/>
  <c r="H119" i="23"/>
  <c r="J119" i="23"/>
  <c r="L119" i="23"/>
  <c r="N119" i="23"/>
  <c r="P119" i="23"/>
  <c r="E119" i="24"/>
  <c r="G119" i="24"/>
  <c r="G119" i="46" s="1"/>
  <c r="I119" i="24"/>
  <c r="I119" i="46" s="1"/>
  <c r="K119" i="24"/>
  <c r="K119" i="46" s="1"/>
  <c r="M119" i="24"/>
  <c r="M119" i="46" s="1"/>
  <c r="O119" i="24"/>
  <c r="O119" i="46" s="1"/>
  <c r="Q119" i="24"/>
  <c r="Q119" i="46" s="1"/>
  <c r="E118" i="24"/>
  <c r="G118" i="24"/>
  <c r="I118" i="24"/>
  <c r="K118" i="24"/>
  <c r="M118" i="24"/>
  <c r="O118" i="24"/>
  <c r="Q118" i="24"/>
  <c r="G117" i="24"/>
  <c r="I117" i="24"/>
  <c r="K117" i="24"/>
  <c r="M117" i="24"/>
  <c r="O117" i="24"/>
  <c r="Q117" i="24"/>
  <c r="D31" i="35"/>
  <c r="F31" i="35"/>
  <c r="H31" i="35"/>
  <c r="J31" i="35"/>
  <c r="L31" i="35"/>
  <c r="N31" i="35"/>
  <c r="P31" i="35"/>
  <c r="D31" i="34"/>
  <c r="F31" i="34"/>
  <c r="H31" i="34"/>
  <c r="J31" i="34"/>
  <c r="L31" i="34"/>
  <c r="N31" i="34"/>
  <c r="P31" i="34"/>
  <c r="D31" i="33"/>
  <c r="F31" i="33"/>
  <c r="H31" i="33"/>
  <c r="J31" i="33"/>
  <c r="L31" i="33"/>
  <c r="N31" i="33"/>
  <c r="P31" i="33"/>
  <c r="D31" i="32"/>
  <c r="F31" i="32"/>
  <c r="H31" i="32"/>
  <c r="J31" i="32"/>
  <c r="L31" i="32"/>
  <c r="N31" i="32"/>
  <c r="P31" i="32"/>
  <c r="F30" i="32"/>
  <c r="D30" i="32"/>
  <c r="H30" i="32"/>
  <c r="J30" i="32"/>
  <c r="L30" i="32"/>
  <c r="N30" i="32"/>
  <c r="P30" i="32"/>
  <c r="D31" i="31"/>
  <c r="F31" i="31"/>
  <c r="H31" i="31"/>
  <c r="J31" i="31"/>
  <c r="L31" i="31"/>
  <c r="N31" i="31"/>
  <c r="P31" i="31"/>
  <c r="D31" i="37"/>
  <c r="F31" i="37"/>
  <c r="H31" i="37"/>
  <c r="J31" i="37"/>
  <c r="L31" i="37"/>
  <c r="N31" i="37"/>
  <c r="P31" i="37"/>
  <c r="D31" i="39"/>
  <c r="F31" i="39"/>
  <c r="H31" i="39"/>
  <c r="J31" i="39"/>
  <c r="L31" i="39"/>
  <c r="N31" i="39"/>
  <c r="P31" i="39"/>
  <c r="D31" i="30"/>
  <c r="F31" i="30"/>
  <c r="H31" i="30"/>
  <c r="J31" i="30"/>
  <c r="L31" i="30"/>
  <c r="N31" i="30"/>
  <c r="P31" i="30"/>
  <c r="D31" i="41"/>
  <c r="F31" i="41"/>
  <c r="H31" i="41"/>
  <c r="J31" i="41"/>
  <c r="L31" i="41"/>
  <c r="N31" i="41"/>
  <c r="P31" i="41"/>
  <c r="D31" i="29"/>
  <c r="F31" i="29"/>
  <c r="H31" i="29"/>
  <c r="J31" i="29"/>
  <c r="L31" i="29"/>
  <c r="N31" i="29"/>
  <c r="P31" i="29"/>
  <c r="D31" i="28"/>
  <c r="F31" i="28"/>
  <c r="H31" i="28"/>
  <c r="J31" i="28"/>
  <c r="L31" i="28"/>
  <c r="N31" i="28"/>
  <c r="P31" i="28"/>
  <c r="D31" i="38"/>
  <c r="F31" i="38"/>
  <c r="H31" i="38"/>
  <c r="J31" i="38"/>
  <c r="L31" i="38"/>
  <c r="N31" i="38"/>
  <c r="P31" i="38"/>
  <c r="D31" i="36"/>
  <c r="F31" i="36"/>
  <c r="H31" i="36"/>
  <c r="J31" i="36"/>
  <c r="L31" i="36"/>
  <c r="N31" i="36"/>
  <c r="P31" i="36"/>
  <c r="D31" i="26"/>
  <c r="F31" i="26"/>
  <c r="H31" i="26"/>
  <c r="J31" i="26"/>
  <c r="L31" i="26"/>
  <c r="N31" i="26"/>
  <c r="P31" i="26"/>
  <c r="D31" i="27"/>
  <c r="F31" i="27"/>
  <c r="H31" i="27"/>
  <c r="J31" i="27"/>
  <c r="L31" i="27"/>
  <c r="N31" i="27"/>
  <c r="P31" i="27"/>
  <c r="D31" i="40"/>
  <c r="F31" i="40"/>
  <c r="H31" i="40"/>
  <c r="J31" i="40"/>
  <c r="L31" i="40"/>
  <c r="N31" i="40"/>
  <c r="P31" i="40"/>
  <c r="D31" i="25"/>
  <c r="F31" i="25"/>
  <c r="H31" i="25"/>
  <c r="J31" i="25"/>
  <c r="L31" i="25"/>
  <c r="N31" i="25"/>
  <c r="P31" i="25"/>
  <c r="D31" i="23"/>
  <c r="F31" i="23"/>
  <c r="H31" i="23"/>
  <c r="J31" i="23"/>
  <c r="L31" i="23"/>
  <c r="N31" i="23"/>
  <c r="P31" i="23"/>
  <c r="E31" i="24"/>
  <c r="E31" i="46" s="1"/>
  <c r="G31" i="24"/>
  <c r="G31" i="46" s="1"/>
  <c r="I31" i="24"/>
  <c r="I31" i="46" s="1"/>
  <c r="K31" i="24"/>
  <c r="K31" i="46" s="1"/>
  <c r="M31" i="24"/>
  <c r="M31" i="46" s="1"/>
  <c r="O31" i="24"/>
  <c r="O31" i="46" s="1"/>
  <c r="Q31" i="24"/>
  <c r="Q31" i="46" s="1"/>
  <c r="D39" i="35"/>
  <c r="F39" i="35"/>
  <c r="H39" i="35"/>
  <c r="J39" i="35"/>
  <c r="L39" i="35"/>
  <c r="N39" i="35"/>
  <c r="P39" i="35"/>
  <c r="D39" i="34"/>
  <c r="F39" i="34"/>
  <c r="H39" i="34"/>
  <c r="J39" i="34"/>
  <c r="L39" i="34"/>
  <c r="N39" i="34"/>
  <c r="P39" i="34"/>
  <c r="D39" i="33"/>
  <c r="F39" i="33"/>
  <c r="H39" i="33"/>
  <c r="J39" i="33"/>
  <c r="L39" i="33"/>
  <c r="N39" i="33"/>
  <c r="P39" i="33"/>
  <c r="D39" i="32"/>
  <c r="F39" i="32"/>
  <c r="H39" i="32"/>
  <c r="J39" i="32"/>
  <c r="L39" i="32"/>
  <c r="N39" i="32"/>
  <c r="P39" i="32"/>
  <c r="D39" i="31"/>
  <c r="F39" i="31"/>
  <c r="H39" i="31"/>
  <c r="J39" i="31"/>
  <c r="L39" i="31"/>
  <c r="N39" i="31"/>
  <c r="P39" i="31"/>
  <c r="D39" i="37"/>
  <c r="F39" i="37"/>
  <c r="H39" i="37"/>
  <c r="J39" i="37"/>
  <c r="L39" i="37"/>
  <c r="N39" i="37"/>
  <c r="P39" i="37"/>
  <c r="D39" i="39"/>
  <c r="F39" i="39"/>
  <c r="H39" i="39"/>
  <c r="J39" i="39"/>
  <c r="L39" i="39"/>
  <c r="N39" i="39"/>
  <c r="P39" i="39"/>
  <c r="D39" i="30"/>
  <c r="F39" i="30"/>
  <c r="H39" i="30"/>
  <c r="J39" i="30"/>
  <c r="L39" i="30"/>
  <c r="N39" i="30"/>
  <c r="P39" i="30"/>
  <c r="D39" i="41"/>
  <c r="F39" i="41"/>
  <c r="H39" i="41"/>
  <c r="J39" i="41"/>
  <c r="L39" i="41"/>
  <c r="N39" i="41"/>
  <c r="P39" i="41"/>
  <c r="D39" i="29"/>
  <c r="F39" i="29"/>
  <c r="H39" i="29"/>
  <c r="J39" i="29"/>
  <c r="L39" i="29"/>
  <c r="N39" i="29"/>
  <c r="P39" i="29"/>
  <c r="D39" i="28"/>
  <c r="F39" i="28"/>
  <c r="H39" i="28"/>
  <c r="J39" i="28"/>
  <c r="L39" i="28"/>
  <c r="N39" i="28"/>
  <c r="P39" i="28"/>
  <c r="D39" i="38"/>
  <c r="F39" i="38"/>
  <c r="H39" i="38"/>
  <c r="J39" i="38"/>
  <c r="L39" i="38"/>
  <c r="N39" i="38"/>
  <c r="P39" i="38"/>
  <c r="D39" i="36"/>
  <c r="F39" i="36"/>
  <c r="H39" i="36"/>
  <c r="J39" i="36"/>
  <c r="L39" i="36"/>
  <c r="N39" i="36"/>
  <c r="P39" i="36"/>
  <c r="D39" i="26"/>
  <c r="F39" i="26"/>
  <c r="H39" i="26"/>
  <c r="J39" i="26"/>
  <c r="L39" i="26"/>
  <c r="N39" i="26"/>
  <c r="P39" i="26"/>
  <c r="D39" i="27"/>
  <c r="F39" i="27"/>
  <c r="H39" i="27"/>
  <c r="J39" i="27"/>
  <c r="L39" i="27"/>
  <c r="N39" i="27"/>
  <c r="P39" i="27"/>
  <c r="D39" i="40"/>
  <c r="F39" i="40"/>
  <c r="H39" i="40"/>
  <c r="J39" i="40"/>
  <c r="L39" i="40"/>
  <c r="N39" i="40"/>
  <c r="P39" i="40"/>
  <c r="D39" i="25"/>
  <c r="F39" i="25"/>
  <c r="H39" i="25"/>
  <c r="J39" i="25"/>
  <c r="L39" i="25"/>
  <c r="N39" i="25"/>
  <c r="P39" i="25"/>
  <c r="D39" i="23"/>
  <c r="F39" i="23"/>
  <c r="H39" i="23"/>
  <c r="J39" i="23"/>
  <c r="L39" i="23"/>
  <c r="N39" i="23"/>
  <c r="P39" i="23"/>
  <c r="E39" i="24"/>
  <c r="E39" i="46" s="1"/>
  <c r="G39" i="24"/>
  <c r="G39" i="46" s="1"/>
  <c r="I39" i="24"/>
  <c r="I39" i="46" s="1"/>
  <c r="K39" i="24"/>
  <c r="K39" i="46" s="1"/>
  <c r="M39" i="24"/>
  <c r="M39" i="46" s="1"/>
  <c r="O39" i="24"/>
  <c r="O39" i="46" s="1"/>
  <c r="Q39" i="24"/>
  <c r="Q39" i="46" s="1"/>
  <c r="D103" i="35"/>
  <c r="F103" i="35"/>
  <c r="H103" i="35"/>
  <c r="J103" i="35"/>
  <c r="L103" i="35"/>
  <c r="N103" i="35"/>
  <c r="P103" i="35"/>
  <c r="D103" i="34"/>
  <c r="F103" i="34"/>
  <c r="H103" i="34"/>
  <c r="J103" i="34"/>
  <c r="L103" i="34"/>
  <c r="N103" i="34"/>
  <c r="P103" i="34"/>
  <c r="D103" i="33"/>
  <c r="F103" i="33"/>
  <c r="H103" i="33"/>
  <c r="J103" i="33"/>
  <c r="L103" i="33"/>
  <c r="N103" i="33"/>
  <c r="P103" i="33"/>
  <c r="D103" i="32"/>
  <c r="F103" i="32"/>
  <c r="H103" i="32"/>
  <c r="J103" i="32"/>
  <c r="L103" i="32"/>
  <c r="N103" i="32"/>
  <c r="P103" i="32"/>
  <c r="D103" i="31"/>
  <c r="F103" i="31"/>
  <c r="H103" i="31"/>
  <c r="J103" i="31"/>
  <c r="L103" i="31"/>
  <c r="N103" i="31"/>
  <c r="P103" i="31"/>
  <c r="D103" i="37"/>
  <c r="F103" i="37"/>
  <c r="H103" i="37"/>
  <c r="J103" i="37"/>
  <c r="L103" i="37"/>
  <c r="N103" i="37"/>
  <c r="P103" i="37"/>
  <c r="D103" i="39"/>
  <c r="F103" i="39"/>
  <c r="H103" i="39"/>
  <c r="J103" i="39"/>
  <c r="L103" i="39"/>
  <c r="N103" i="39"/>
  <c r="P103" i="39"/>
  <c r="D103" i="30"/>
  <c r="F103" i="30"/>
  <c r="H103" i="30"/>
  <c r="J103" i="30"/>
  <c r="L103" i="30"/>
  <c r="N103" i="30"/>
  <c r="P103" i="30"/>
  <c r="D103" i="41"/>
  <c r="F103" i="41"/>
  <c r="H103" i="41"/>
  <c r="J103" i="41"/>
  <c r="L103" i="41"/>
  <c r="N103" i="41"/>
  <c r="P103" i="41"/>
  <c r="D103" i="29"/>
  <c r="F103" i="29"/>
  <c r="H103" i="29"/>
  <c r="J103" i="29"/>
  <c r="L103" i="29"/>
  <c r="N103" i="29"/>
  <c r="P103" i="29"/>
  <c r="D103" i="28"/>
  <c r="F103" i="28"/>
  <c r="H103" i="28"/>
  <c r="J103" i="28"/>
  <c r="L103" i="28"/>
  <c r="N103" i="28"/>
  <c r="P103" i="28"/>
  <c r="D103" i="38"/>
  <c r="F103" i="38"/>
  <c r="H103" i="38"/>
  <c r="J103" i="38"/>
  <c r="L103" i="38"/>
  <c r="N103" i="38"/>
  <c r="P103" i="38"/>
  <c r="D103" i="36"/>
  <c r="F103" i="36"/>
  <c r="H103" i="36"/>
  <c r="J103" i="36"/>
  <c r="L103" i="36"/>
  <c r="N103" i="36"/>
  <c r="P103" i="36"/>
  <c r="D103" i="26"/>
  <c r="F103" i="26"/>
  <c r="H103" i="26"/>
  <c r="J103" i="26"/>
  <c r="L103" i="26"/>
  <c r="N103" i="26"/>
  <c r="P103" i="26"/>
  <c r="D103" i="27"/>
  <c r="F103" i="27"/>
  <c r="H103" i="27"/>
  <c r="J103" i="27"/>
  <c r="L103" i="27"/>
  <c r="N103" i="27"/>
  <c r="P103" i="27"/>
  <c r="D103" i="40"/>
  <c r="F103" i="40"/>
  <c r="H103" i="40"/>
  <c r="J103" i="40"/>
  <c r="L103" i="40"/>
  <c r="N103" i="40"/>
  <c r="P103" i="40"/>
  <c r="D103" i="25"/>
  <c r="F103" i="25"/>
  <c r="H103" i="25"/>
  <c r="J103" i="25"/>
  <c r="L103" i="25"/>
  <c r="N103" i="25"/>
  <c r="P103" i="25"/>
  <c r="E103" i="24"/>
  <c r="E103" i="46" s="1"/>
  <c r="G103" i="24"/>
  <c r="G103" i="46" s="1"/>
  <c r="I103" i="24"/>
  <c r="I103" i="46" s="1"/>
  <c r="K103" i="24"/>
  <c r="K103" i="46" s="1"/>
  <c r="M103" i="24"/>
  <c r="M103" i="46" s="1"/>
  <c r="O103" i="24"/>
  <c r="O103" i="46" s="1"/>
  <c r="Q103" i="24"/>
  <c r="Q103" i="46" s="1"/>
  <c r="D103" i="23"/>
  <c r="F103" i="23"/>
  <c r="G103" i="23"/>
  <c r="H103" i="23"/>
  <c r="J103" i="23"/>
  <c r="L103" i="23"/>
  <c r="N103" i="23"/>
  <c r="P103" i="23"/>
  <c r="D33" i="35"/>
  <c r="F33" i="35"/>
  <c r="H33" i="35"/>
  <c r="J33" i="35"/>
  <c r="L33" i="35"/>
  <c r="N33" i="35"/>
  <c r="P33" i="35"/>
  <c r="D33" i="34"/>
  <c r="F33" i="34"/>
  <c r="H33" i="34"/>
  <c r="J33" i="34"/>
  <c r="L33" i="34"/>
  <c r="N33" i="34"/>
  <c r="P33" i="34"/>
  <c r="D33" i="33"/>
  <c r="F33" i="33"/>
  <c r="H33" i="33"/>
  <c r="J33" i="33"/>
  <c r="L33" i="33"/>
  <c r="N33" i="33"/>
  <c r="P33" i="33"/>
  <c r="D33" i="32"/>
  <c r="F33" i="32"/>
  <c r="H33" i="32"/>
  <c r="J33" i="32"/>
  <c r="L33" i="32"/>
  <c r="N33" i="32"/>
  <c r="P33" i="32"/>
  <c r="D33" i="31"/>
  <c r="F33" i="31"/>
  <c r="H33" i="31"/>
  <c r="J33" i="31"/>
  <c r="L33" i="31"/>
  <c r="N33" i="31"/>
  <c r="P33" i="31"/>
  <c r="D33" i="37"/>
  <c r="F33" i="37"/>
  <c r="H33" i="37"/>
  <c r="J33" i="37"/>
  <c r="L33" i="37"/>
  <c r="N33" i="37"/>
  <c r="P33" i="37"/>
  <c r="D33" i="39"/>
  <c r="F33" i="39"/>
  <c r="H33" i="39"/>
  <c r="J33" i="39"/>
  <c r="L33" i="39"/>
  <c r="N33" i="39"/>
  <c r="P33" i="39"/>
  <c r="D33" i="30"/>
  <c r="F33" i="30"/>
  <c r="H33" i="30"/>
  <c r="J33" i="30"/>
  <c r="L33" i="30"/>
  <c r="N33" i="30"/>
  <c r="P33" i="30"/>
  <c r="D33" i="41"/>
  <c r="F33" i="41"/>
  <c r="H33" i="41"/>
  <c r="J33" i="41"/>
  <c r="L33" i="41"/>
  <c r="N33" i="41"/>
  <c r="P33" i="41"/>
  <c r="D33" i="29"/>
  <c r="F33" i="29"/>
  <c r="H33" i="29"/>
  <c r="J33" i="29"/>
  <c r="L33" i="29"/>
  <c r="N33" i="29"/>
  <c r="P33" i="29"/>
  <c r="D40" i="29"/>
  <c r="F40" i="29"/>
  <c r="H40" i="29"/>
  <c r="J40" i="29"/>
  <c r="L40" i="29"/>
  <c r="N40" i="29"/>
  <c r="P40" i="29"/>
  <c r="D33" i="28"/>
  <c r="F33" i="28"/>
  <c r="H33" i="28"/>
  <c r="J33" i="28"/>
  <c r="L33" i="28"/>
  <c r="N33" i="28"/>
  <c r="P33" i="28"/>
  <c r="D33" i="38"/>
  <c r="F33" i="38"/>
  <c r="H33" i="38"/>
  <c r="J33" i="38"/>
  <c r="L33" i="38"/>
  <c r="N33" i="38"/>
  <c r="P33" i="38"/>
  <c r="D33" i="36"/>
  <c r="F33" i="36"/>
  <c r="H33" i="36"/>
  <c r="J33" i="36"/>
  <c r="L33" i="36"/>
  <c r="N33" i="36"/>
  <c r="P33" i="36"/>
  <c r="D33" i="26"/>
  <c r="F33" i="26"/>
  <c r="H33" i="26"/>
  <c r="J33" i="26"/>
  <c r="L33" i="26"/>
  <c r="N33" i="26"/>
  <c r="P33" i="26"/>
  <c r="D33" i="27"/>
  <c r="F33" i="27"/>
  <c r="H33" i="27"/>
  <c r="J33" i="27"/>
  <c r="L33" i="27"/>
  <c r="N33" i="27"/>
  <c r="P33" i="27"/>
  <c r="D33" i="40"/>
  <c r="F33" i="40"/>
  <c r="H33" i="40"/>
  <c r="J33" i="40"/>
  <c r="L33" i="40"/>
  <c r="N33" i="40"/>
  <c r="P33" i="40"/>
  <c r="D33" i="25"/>
  <c r="F33" i="25"/>
  <c r="H33" i="25"/>
  <c r="J33" i="25"/>
  <c r="L33" i="25"/>
  <c r="N33" i="25"/>
  <c r="P33" i="25"/>
  <c r="F33" i="23"/>
  <c r="H33" i="23"/>
  <c r="J33" i="23"/>
  <c r="L33" i="23"/>
  <c r="N33" i="23"/>
  <c r="P33" i="23"/>
  <c r="D33" i="23"/>
  <c r="E33" i="24"/>
  <c r="E33" i="46" s="1"/>
  <c r="G33" i="24"/>
  <c r="G33" i="46" s="1"/>
  <c r="I33" i="24"/>
  <c r="I33" i="46" s="1"/>
  <c r="K33" i="24"/>
  <c r="K33" i="46" s="1"/>
  <c r="M33" i="24"/>
  <c r="M33" i="46" s="1"/>
  <c r="O33" i="24"/>
  <c r="O33" i="46" s="1"/>
  <c r="Q33" i="24"/>
  <c r="Q33" i="46" s="1"/>
  <c r="M117" i="43" l="1"/>
  <c r="M117" i="46"/>
  <c r="K117" i="43"/>
  <c r="K117" i="46"/>
  <c r="O118" i="43"/>
  <c r="O118" i="46"/>
  <c r="G118" i="43"/>
  <c r="G118" i="46"/>
  <c r="E119" i="43"/>
  <c r="E119" i="46"/>
  <c r="Q117" i="43"/>
  <c r="Q117" i="46"/>
  <c r="I117" i="43"/>
  <c r="I117" i="46"/>
  <c r="M118" i="43"/>
  <c r="M118" i="46"/>
  <c r="E118" i="43"/>
  <c r="E118" i="46"/>
  <c r="Q118" i="43"/>
  <c r="Q118" i="46"/>
  <c r="I118" i="43"/>
  <c r="I118" i="46"/>
  <c r="E38" i="43"/>
  <c r="E38" i="46"/>
  <c r="O117" i="43"/>
  <c r="O117" i="46"/>
  <c r="G117" i="43"/>
  <c r="G117" i="46"/>
  <c r="K118" i="43"/>
  <c r="K118" i="46"/>
  <c r="O38" i="43"/>
  <c r="O38" i="46"/>
  <c r="G38" i="43"/>
  <c r="G38" i="46"/>
  <c r="I103" i="23"/>
  <c r="I103" i="43"/>
  <c r="I119" i="40"/>
  <c r="I119" i="43"/>
  <c r="I129" i="34"/>
  <c r="I129" i="43"/>
  <c r="O119" i="35"/>
  <c r="O119" i="43"/>
  <c r="G119" i="40"/>
  <c r="G119" i="43"/>
  <c r="O129" i="35"/>
  <c r="O129" i="43"/>
  <c r="G129" i="35"/>
  <c r="G129" i="43"/>
  <c r="Q37" i="34"/>
  <c r="Q37" i="43"/>
  <c r="I37" i="35"/>
  <c r="I37" i="43"/>
  <c r="Q119" i="35"/>
  <c r="Q119" i="43"/>
  <c r="Q129" i="34"/>
  <c r="Q129" i="43"/>
  <c r="G103" i="35"/>
  <c r="G103" i="43"/>
  <c r="M103" i="23"/>
  <c r="M103" i="43"/>
  <c r="E103" i="35"/>
  <c r="E103" i="43"/>
  <c r="M119" i="34"/>
  <c r="M119" i="43"/>
  <c r="M129" i="35"/>
  <c r="M129" i="43"/>
  <c r="E129" i="35"/>
  <c r="E129" i="43"/>
  <c r="O37" i="35"/>
  <c r="O37" i="43"/>
  <c r="G37" i="35"/>
  <c r="G37" i="43"/>
  <c r="Q103" i="23"/>
  <c r="Q103" i="43"/>
  <c r="K37" i="35"/>
  <c r="K37" i="43"/>
  <c r="O103" i="23"/>
  <c r="O103" i="43"/>
  <c r="K103" i="23"/>
  <c r="K103" i="43"/>
  <c r="K119" i="34"/>
  <c r="K119" i="43"/>
  <c r="K129" i="35"/>
  <c r="K129" i="43"/>
  <c r="M37" i="35"/>
  <c r="M37" i="43"/>
  <c r="E36" i="38"/>
  <c r="E37" i="43"/>
  <c r="I33" i="35"/>
  <c r="I33" i="43"/>
  <c r="E39" i="35"/>
  <c r="E39" i="43"/>
  <c r="G31" i="35"/>
  <c r="G31" i="43"/>
  <c r="E35" i="35"/>
  <c r="E35" i="43"/>
  <c r="O33" i="34"/>
  <c r="O33" i="43"/>
  <c r="G33" i="34"/>
  <c r="G33" i="43"/>
  <c r="K39" i="35"/>
  <c r="K39" i="43"/>
  <c r="M31" i="34"/>
  <c r="M31" i="43"/>
  <c r="E31" i="35"/>
  <c r="E31" i="43"/>
  <c r="K35" i="35"/>
  <c r="K35" i="43"/>
  <c r="M37" i="38"/>
  <c r="M38" i="43"/>
  <c r="Q33" i="35"/>
  <c r="Q33" i="43"/>
  <c r="M39" i="34"/>
  <c r="M39" i="43"/>
  <c r="O31" i="35"/>
  <c r="O31" i="43"/>
  <c r="M35" i="34"/>
  <c r="M35" i="43"/>
  <c r="M33" i="35"/>
  <c r="M33" i="43"/>
  <c r="E33" i="23"/>
  <c r="E33" i="43"/>
  <c r="Q39" i="34"/>
  <c r="Q39" i="43"/>
  <c r="I39" i="34"/>
  <c r="I39" i="43"/>
  <c r="K31" i="35"/>
  <c r="K31" i="43"/>
  <c r="Q35" i="35"/>
  <c r="Q35" i="43"/>
  <c r="I35" i="35"/>
  <c r="I35" i="43"/>
  <c r="K37" i="38"/>
  <c r="K38" i="43"/>
  <c r="K33" i="34"/>
  <c r="K33" i="43"/>
  <c r="O39" i="35"/>
  <c r="O39" i="43"/>
  <c r="G39" i="35"/>
  <c r="G39" i="43"/>
  <c r="Q31" i="34"/>
  <c r="Q31" i="43"/>
  <c r="I31" i="34"/>
  <c r="I31" i="43"/>
  <c r="O35" i="35"/>
  <c r="O35" i="43"/>
  <c r="G35" i="35"/>
  <c r="G35" i="43"/>
  <c r="Q37" i="38"/>
  <c r="Q38" i="43"/>
  <c r="I37" i="38"/>
  <c r="I38" i="43"/>
  <c r="O35" i="23"/>
  <c r="O35" i="25"/>
  <c r="O35" i="40"/>
  <c r="O35" i="27"/>
  <c r="O35" i="26"/>
  <c r="O37" i="23"/>
  <c r="K37" i="25"/>
  <c r="O37" i="40"/>
  <c r="O119" i="25"/>
  <c r="I38" i="25"/>
  <c r="Q38" i="40"/>
  <c r="M38" i="27"/>
  <c r="Q38" i="23"/>
  <c r="M38" i="25"/>
  <c r="I38" i="27"/>
  <c r="K37" i="23"/>
  <c r="O37" i="25"/>
  <c r="K37" i="40"/>
  <c r="O38" i="35"/>
  <c r="O37" i="38"/>
  <c r="G38" i="23"/>
  <c r="G37" i="38"/>
  <c r="Q119" i="25"/>
  <c r="Q119" i="26"/>
  <c r="O119" i="26"/>
  <c r="Q119" i="38"/>
  <c r="O119" i="38"/>
  <c r="Q119" i="29"/>
  <c r="O119" i="29"/>
  <c r="Q119" i="30"/>
  <c r="O119" i="30"/>
  <c r="Q119" i="37"/>
  <c r="O119" i="37"/>
  <c r="Q119" i="32"/>
  <c r="O119" i="32"/>
  <c r="Q119" i="34"/>
  <c r="O119" i="34"/>
  <c r="O35" i="36"/>
  <c r="O35" i="38"/>
  <c r="O35" i="28"/>
  <c r="O35" i="29"/>
  <c r="O35" i="41"/>
  <c r="O35" i="30"/>
  <c r="O35" i="39"/>
  <c r="O35" i="37"/>
  <c r="O35" i="31"/>
  <c r="O35" i="32"/>
  <c r="O35" i="33"/>
  <c r="O35" i="34"/>
  <c r="K38" i="25"/>
  <c r="K38" i="27"/>
  <c r="Q38" i="26"/>
  <c r="M38" i="36"/>
  <c r="K38" i="36"/>
  <c r="I38" i="36"/>
  <c r="Q38" i="38"/>
  <c r="M38" i="28"/>
  <c r="K38" i="28"/>
  <c r="I38" i="28"/>
  <c r="Q38" i="29"/>
  <c r="M38" i="41"/>
  <c r="K38" i="41"/>
  <c r="I38" i="41"/>
  <c r="Q38" i="30"/>
  <c r="M38" i="39"/>
  <c r="K38" i="39"/>
  <c r="I38" i="39"/>
  <c r="Q38" i="37"/>
  <c r="M38" i="31"/>
  <c r="K38" i="31"/>
  <c r="I38" i="31"/>
  <c r="Q38" i="32"/>
  <c r="M38" i="33"/>
  <c r="K38" i="33"/>
  <c r="I38" i="33"/>
  <c r="Q38" i="34"/>
  <c r="M38" i="35"/>
  <c r="K38" i="35"/>
  <c r="I38" i="35"/>
  <c r="M37" i="23"/>
  <c r="I37" i="23"/>
  <c r="M37" i="25"/>
  <c r="I37" i="25"/>
  <c r="M37" i="40"/>
  <c r="I37" i="40"/>
  <c r="O37" i="27"/>
  <c r="M37" i="27"/>
  <c r="K37" i="27"/>
  <c r="I37" i="27"/>
  <c r="O37" i="26"/>
  <c r="M37" i="26"/>
  <c r="K37" i="26"/>
  <c r="I37" i="26"/>
  <c r="O37" i="36"/>
  <c r="M37" i="36"/>
  <c r="K37" i="36"/>
  <c r="I37" i="36"/>
  <c r="O36" i="38"/>
  <c r="M36" i="38"/>
  <c r="K36" i="38"/>
  <c r="I36" i="38"/>
  <c r="E37" i="28"/>
  <c r="E37" i="29"/>
  <c r="E37" i="41"/>
  <c r="E37" i="30"/>
  <c r="E37" i="39"/>
  <c r="E37" i="37"/>
  <c r="E37" i="31"/>
  <c r="E37" i="32"/>
  <c r="E37" i="33"/>
  <c r="E37" i="34"/>
  <c r="E37" i="35"/>
  <c r="E38" i="23"/>
  <c r="E37" i="38"/>
  <c r="R118" i="24"/>
  <c r="Q119" i="23"/>
  <c r="O119" i="23"/>
  <c r="Q119" i="40"/>
  <c r="O119" i="40"/>
  <c r="Q119" i="27"/>
  <c r="O119" i="27"/>
  <c r="Q119" i="36"/>
  <c r="O119" i="36"/>
  <c r="Q119" i="28"/>
  <c r="O119" i="28"/>
  <c r="Q119" i="41"/>
  <c r="O119" i="41"/>
  <c r="Q119" i="39"/>
  <c r="O119" i="39"/>
  <c r="Q119" i="31"/>
  <c r="O119" i="31"/>
  <c r="Q119" i="33"/>
  <c r="O119" i="33"/>
  <c r="K35" i="23"/>
  <c r="I35" i="23"/>
  <c r="K35" i="25"/>
  <c r="I35" i="25"/>
  <c r="K35" i="40"/>
  <c r="I35" i="40"/>
  <c r="K35" i="27"/>
  <c r="I35" i="27"/>
  <c r="K35" i="26"/>
  <c r="I35" i="26"/>
  <c r="K35" i="36"/>
  <c r="I35" i="36"/>
  <c r="K35" i="38"/>
  <c r="I35" i="38"/>
  <c r="K35" i="28"/>
  <c r="I35" i="28"/>
  <c r="K35" i="29"/>
  <c r="I35" i="29"/>
  <c r="K35" i="41"/>
  <c r="I35" i="41"/>
  <c r="K35" i="30"/>
  <c r="I35" i="30"/>
  <c r="K35" i="39"/>
  <c r="I35" i="39"/>
  <c r="K35" i="37"/>
  <c r="I35" i="37"/>
  <c r="K35" i="31"/>
  <c r="I35" i="31"/>
  <c r="K35" i="32"/>
  <c r="I35" i="32"/>
  <c r="K35" i="33"/>
  <c r="I35" i="33"/>
  <c r="K35" i="34"/>
  <c r="I35" i="34"/>
  <c r="M38" i="23"/>
  <c r="K38" i="23"/>
  <c r="I38" i="23"/>
  <c r="Q38" i="25"/>
  <c r="M38" i="40"/>
  <c r="K38" i="40"/>
  <c r="I38" i="40"/>
  <c r="Q38" i="27"/>
  <c r="M38" i="26"/>
  <c r="K38" i="26"/>
  <c r="I38" i="26"/>
  <c r="Q38" i="36"/>
  <c r="M38" i="38"/>
  <c r="K38" i="38"/>
  <c r="I38" i="38"/>
  <c r="Q38" i="28"/>
  <c r="M38" i="29"/>
  <c r="K38" i="29"/>
  <c r="I38" i="29"/>
  <c r="Q38" i="41"/>
  <c r="M38" i="30"/>
  <c r="K38" i="30"/>
  <c r="I38" i="30"/>
  <c r="Q38" i="39"/>
  <c r="M38" i="37"/>
  <c r="K38" i="37"/>
  <c r="I38" i="37"/>
  <c r="Q38" i="31"/>
  <c r="M38" i="32"/>
  <c r="K38" i="32"/>
  <c r="I38" i="32"/>
  <c r="Q38" i="33"/>
  <c r="M38" i="34"/>
  <c r="K38" i="34"/>
  <c r="I38" i="34"/>
  <c r="Q38" i="35"/>
  <c r="E37" i="23"/>
  <c r="E37" i="25"/>
  <c r="E37" i="40"/>
  <c r="E37" i="27"/>
  <c r="E37" i="26"/>
  <c r="E37" i="36"/>
  <c r="O37" i="28"/>
  <c r="M37" i="28"/>
  <c r="K37" i="28"/>
  <c r="I37" i="28"/>
  <c r="O37" i="29"/>
  <c r="M37" i="29"/>
  <c r="K37" i="29"/>
  <c r="I37" i="29"/>
  <c r="O37" i="41"/>
  <c r="M37" i="41"/>
  <c r="K37" i="41"/>
  <c r="I37" i="41"/>
  <c r="O37" i="30"/>
  <c r="M37" i="30"/>
  <c r="K37" i="30"/>
  <c r="I37" i="30"/>
  <c r="O37" i="39"/>
  <c r="M37" i="39"/>
  <c r="K37" i="39"/>
  <c r="I37" i="39"/>
  <c r="O37" i="37"/>
  <c r="M37" i="37"/>
  <c r="K37" i="37"/>
  <c r="I37" i="37"/>
  <c r="O37" i="31"/>
  <c r="M37" i="31"/>
  <c r="K37" i="31"/>
  <c r="I37" i="31"/>
  <c r="O37" i="32"/>
  <c r="M37" i="32"/>
  <c r="K37" i="32"/>
  <c r="I37" i="32"/>
  <c r="O37" i="33"/>
  <c r="M37" i="33"/>
  <c r="K37" i="33"/>
  <c r="I37" i="33"/>
  <c r="O37" i="34"/>
  <c r="M37" i="34"/>
  <c r="K37" i="34"/>
  <c r="I37" i="34"/>
  <c r="Q35" i="23"/>
  <c r="Q35" i="40"/>
  <c r="Q35" i="26"/>
  <c r="Q35" i="38"/>
  <c r="Q35" i="29"/>
  <c r="Q35" i="30"/>
  <c r="Q35" i="37"/>
  <c r="Q35" i="32"/>
  <c r="Q35" i="34"/>
  <c r="Q35" i="25"/>
  <c r="Q35" i="27"/>
  <c r="Q35" i="36"/>
  <c r="Q35" i="28"/>
  <c r="Q35" i="41"/>
  <c r="Q35" i="39"/>
  <c r="Q35" i="31"/>
  <c r="Q35" i="33"/>
  <c r="E35" i="23"/>
  <c r="E35" i="25"/>
  <c r="E35" i="40"/>
  <c r="E35" i="27"/>
  <c r="E35" i="26"/>
  <c r="E35" i="36"/>
  <c r="E35" i="38"/>
  <c r="E35" i="28"/>
  <c r="E35" i="29"/>
  <c r="E35" i="41"/>
  <c r="E35" i="30"/>
  <c r="E35" i="39"/>
  <c r="E35" i="37"/>
  <c r="E35" i="31"/>
  <c r="E35" i="32"/>
  <c r="E35" i="33"/>
  <c r="E35" i="34"/>
  <c r="M129" i="23"/>
  <c r="M129" i="25"/>
  <c r="M129" i="40"/>
  <c r="M129" i="27"/>
  <c r="M129" i="26"/>
  <c r="M129" i="36"/>
  <c r="M129" i="38"/>
  <c r="M129" i="28"/>
  <c r="M129" i="29"/>
  <c r="M129" i="41"/>
  <c r="M129" i="30"/>
  <c r="M129" i="39"/>
  <c r="M129" i="37"/>
  <c r="M129" i="31"/>
  <c r="M129" i="32"/>
  <c r="M129" i="33"/>
  <c r="M129" i="34"/>
  <c r="I119" i="27"/>
  <c r="I119" i="26"/>
  <c r="I119" i="36"/>
  <c r="I119" i="38"/>
  <c r="I119" i="28"/>
  <c r="I119" i="29"/>
  <c r="I119" i="41"/>
  <c r="I119" i="30"/>
  <c r="I119" i="39"/>
  <c r="I119" i="37"/>
  <c r="I119" i="31"/>
  <c r="I119" i="32"/>
  <c r="I119" i="33"/>
  <c r="I119" i="34"/>
  <c r="I119" i="35"/>
  <c r="I119" i="23"/>
  <c r="I119" i="25"/>
  <c r="K119" i="23"/>
  <c r="K119" i="40"/>
  <c r="K119" i="27"/>
  <c r="K119" i="36"/>
  <c r="K119" i="28"/>
  <c r="K119" i="41"/>
  <c r="K119" i="39"/>
  <c r="K119" i="31"/>
  <c r="K119" i="33"/>
  <c r="K119" i="35"/>
  <c r="K119" i="25"/>
  <c r="K119" i="26"/>
  <c r="K119" i="38"/>
  <c r="K119" i="29"/>
  <c r="K119" i="30"/>
  <c r="K119" i="37"/>
  <c r="K119" i="32"/>
  <c r="I129" i="25"/>
  <c r="I129" i="27"/>
  <c r="I129" i="36"/>
  <c r="I129" i="28"/>
  <c r="I129" i="41"/>
  <c r="I129" i="39"/>
  <c r="I129" i="31"/>
  <c r="I129" i="33"/>
  <c r="I129" i="35"/>
  <c r="I129" i="23"/>
  <c r="I129" i="40"/>
  <c r="I129" i="26"/>
  <c r="I129" i="38"/>
  <c r="I129" i="29"/>
  <c r="I129" i="30"/>
  <c r="I129" i="37"/>
  <c r="I129" i="32"/>
  <c r="Q37" i="25"/>
  <c r="Q37" i="27"/>
  <c r="Q37" i="36"/>
  <c r="Q37" i="28"/>
  <c r="Q37" i="41"/>
  <c r="Q37" i="39"/>
  <c r="Q37" i="31"/>
  <c r="Q37" i="33"/>
  <c r="Q37" i="35"/>
  <c r="Q37" i="23"/>
  <c r="Q37" i="40"/>
  <c r="Q37" i="26"/>
  <c r="Q36" i="38"/>
  <c r="Q37" i="29"/>
  <c r="Q37" i="30"/>
  <c r="Q37" i="37"/>
  <c r="Q37" i="32"/>
  <c r="R37" i="24"/>
  <c r="G37" i="23"/>
  <c r="G37" i="25"/>
  <c r="G37" i="40"/>
  <c r="G37" i="27"/>
  <c r="G37" i="26"/>
  <c r="G37" i="36"/>
  <c r="G36" i="38"/>
  <c r="G37" i="28"/>
  <c r="G37" i="29"/>
  <c r="G37" i="41"/>
  <c r="G37" i="30"/>
  <c r="G37" i="39"/>
  <c r="G37" i="37"/>
  <c r="G37" i="31"/>
  <c r="G37" i="32"/>
  <c r="G37" i="33"/>
  <c r="G37" i="34"/>
  <c r="E129" i="23"/>
  <c r="E129" i="25"/>
  <c r="E129" i="40"/>
  <c r="E129" i="27"/>
  <c r="E129" i="26"/>
  <c r="E129" i="36"/>
  <c r="E129" i="38"/>
  <c r="E129" i="28"/>
  <c r="E129" i="29"/>
  <c r="E129" i="41"/>
  <c r="E129" i="30"/>
  <c r="E129" i="39"/>
  <c r="E129" i="37"/>
  <c r="E129" i="31"/>
  <c r="E129" i="32"/>
  <c r="E129" i="33"/>
  <c r="E129" i="34"/>
  <c r="O129" i="23"/>
  <c r="O129" i="40"/>
  <c r="O129" i="26"/>
  <c r="O129" i="38"/>
  <c r="O129" i="29"/>
  <c r="O129" i="30"/>
  <c r="O129" i="37"/>
  <c r="O129" i="32"/>
  <c r="O129" i="34"/>
  <c r="O129" i="25"/>
  <c r="O129" i="27"/>
  <c r="O129" i="36"/>
  <c r="O129" i="28"/>
  <c r="O129" i="41"/>
  <c r="O129" i="39"/>
  <c r="O129" i="31"/>
  <c r="O129" i="33"/>
  <c r="G129" i="23"/>
  <c r="G129" i="25"/>
  <c r="G129" i="40"/>
  <c r="G129" i="27"/>
  <c r="G129" i="26"/>
  <c r="G129" i="36"/>
  <c r="G129" i="38"/>
  <c r="G129" i="28"/>
  <c r="G129" i="29"/>
  <c r="G129" i="41"/>
  <c r="G129" i="30"/>
  <c r="G129" i="39"/>
  <c r="G129" i="37"/>
  <c r="G129" i="31"/>
  <c r="G129" i="32"/>
  <c r="G129" i="33"/>
  <c r="G129" i="34"/>
  <c r="R129" i="24"/>
  <c r="Q129" i="25"/>
  <c r="Q129" i="27"/>
  <c r="Q129" i="36"/>
  <c r="Q129" i="28"/>
  <c r="Q129" i="41"/>
  <c r="Q129" i="39"/>
  <c r="Q129" i="31"/>
  <c r="Q129" i="33"/>
  <c r="Q129" i="35"/>
  <c r="Q129" i="23"/>
  <c r="Q129" i="40"/>
  <c r="Q129" i="26"/>
  <c r="Q129" i="38"/>
  <c r="Q129" i="29"/>
  <c r="Q129" i="30"/>
  <c r="Q129" i="37"/>
  <c r="Q129" i="32"/>
  <c r="K129" i="23"/>
  <c r="K129" i="25"/>
  <c r="K129" i="40"/>
  <c r="K129" i="27"/>
  <c r="K129" i="26"/>
  <c r="K129" i="36"/>
  <c r="K129" i="38"/>
  <c r="K129" i="28"/>
  <c r="K129" i="29"/>
  <c r="K129" i="41"/>
  <c r="K129" i="30"/>
  <c r="K129" i="39"/>
  <c r="K129" i="37"/>
  <c r="K129" i="31"/>
  <c r="K129" i="32"/>
  <c r="K129" i="33"/>
  <c r="K129" i="34"/>
  <c r="E38" i="25"/>
  <c r="E38" i="40"/>
  <c r="E38" i="27"/>
  <c r="E38" i="26"/>
  <c r="E38" i="36"/>
  <c r="E38" i="38"/>
  <c r="E38" i="28"/>
  <c r="E38" i="29"/>
  <c r="E38" i="41"/>
  <c r="E38" i="30"/>
  <c r="E38" i="39"/>
  <c r="E38" i="37"/>
  <c r="E38" i="31"/>
  <c r="E38" i="32"/>
  <c r="E38" i="33"/>
  <c r="E38" i="34"/>
  <c r="E38" i="35"/>
  <c r="G38" i="40"/>
  <c r="G38" i="26"/>
  <c r="G38" i="38"/>
  <c r="G38" i="29"/>
  <c r="G38" i="30"/>
  <c r="G38" i="37"/>
  <c r="G38" i="32"/>
  <c r="G38" i="34"/>
  <c r="G38" i="25"/>
  <c r="G38" i="27"/>
  <c r="G38" i="36"/>
  <c r="G38" i="28"/>
  <c r="G38" i="41"/>
  <c r="G38" i="39"/>
  <c r="G38" i="31"/>
  <c r="G38" i="33"/>
  <c r="G38" i="35"/>
  <c r="O38" i="23"/>
  <c r="O38" i="25"/>
  <c r="O38" i="40"/>
  <c r="O38" i="27"/>
  <c r="O38" i="26"/>
  <c r="O38" i="36"/>
  <c r="O38" i="38"/>
  <c r="O38" i="28"/>
  <c r="O38" i="29"/>
  <c r="O38" i="41"/>
  <c r="O38" i="30"/>
  <c r="O38" i="39"/>
  <c r="O38" i="37"/>
  <c r="O38" i="31"/>
  <c r="O38" i="32"/>
  <c r="O38" i="33"/>
  <c r="O38" i="34"/>
  <c r="R38" i="24"/>
  <c r="M35" i="25"/>
  <c r="M35" i="27"/>
  <c r="M35" i="36"/>
  <c r="M35" i="28"/>
  <c r="M35" i="41"/>
  <c r="M35" i="39"/>
  <c r="M35" i="31"/>
  <c r="M35" i="33"/>
  <c r="M35" i="35"/>
  <c r="R35" i="24"/>
  <c r="M35" i="23"/>
  <c r="M35" i="40"/>
  <c r="M35" i="26"/>
  <c r="M35" i="38"/>
  <c r="M35" i="29"/>
  <c r="M35" i="30"/>
  <c r="M35" i="37"/>
  <c r="M35" i="32"/>
  <c r="G35" i="23"/>
  <c r="G35" i="25"/>
  <c r="G35" i="40"/>
  <c r="G35" i="27"/>
  <c r="G35" i="26"/>
  <c r="G35" i="36"/>
  <c r="G35" i="38"/>
  <c r="G35" i="28"/>
  <c r="G35" i="29"/>
  <c r="G35" i="41"/>
  <c r="G35" i="30"/>
  <c r="G35" i="39"/>
  <c r="G35" i="37"/>
  <c r="G35" i="31"/>
  <c r="G35" i="32"/>
  <c r="G35" i="33"/>
  <c r="G35" i="34"/>
  <c r="G119" i="27"/>
  <c r="G119" i="26"/>
  <c r="G119" i="36"/>
  <c r="G119" i="38"/>
  <c r="G119" i="28"/>
  <c r="G119" i="29"/>
  <c r="G119" i="41"/>
  <c r="G119" i="30"/>
  <c r="G119" i="39"/>
  <c r="G119" i="37"/>
  <c r="G119" i="31"/>
  <c r="G119" i="32"/>
  <c r="G119" i="33"/>
  <c r="G119" i="34"/>
  <c r="G119" i="35"/>
  <c r="G119" i="23"/>
  <c r="G119" i="25"/>
  <c r="M119" i="23"/>
  <c r="M119" i="40"/>
  <c r="M119" i="27"/>
  <c r="M119" i="36"/>
  <c r="M119" i="28"/>
  <c r="M119" i="41"/>
  <c r="M119" i="39"/>
  <c r="M119" i="31"/>
  <c r="M119" i="33"/>
  <c r="M119" i="35"/>
  <c r="R119" i="24"/>
  <c r="M119" i="25"/>
  <c r="M119" i="26"/>
  <c r="M119" i="38"/>
  <c r="M119" i="29"/>
  <c r="M119" i="30"/>
  <c r="M119" i="37"/>
  <c r="M119" i="32"/>
  <c r="E119" i="35"/>
  <c r="E119" i="34"/>
  <c r="E119" i="33"/>
  <c r="E119" i="32"/>
  <c r="E119" i="31"/>
  <c r="E119" i="37"/>
  <c r="E119" i="39"/>
  <c r="E119" i="30"/>
  <c r="E119" i="41"/>
  <c r="E119" i="29"/>
  <c r="E119" i="28"/>
  <c r="E119" i="38"/>
  <c r="E119" i="36"/>
  <c r="E119" i="26"/>
  <c r="E119" i="27"/>
  <c r="E119" i="23"/>
  <c r="E119" i="25"/>
  <c r="E119" i="40"/>
  <c r="E31" i="23"/>
  <c r="E31" i="25"/>
  <c r="E31" i="40"/>
  <c r="E31" i="27"/>
  <c r="E31" i="26"/>
  <c r="E31" i="36"/>
  <c r="E31" i="38"/>
  <c r="E31" i="28"/>
  <c r="E31" i="29"/>
  <c r="E31" i="41"/>
  <c r="E31" i="30"/>
  <c r="E31" i="39"/>
  <c r="E31" i="37"/>
  <c r="E31" i="31"/>
  <c r="E31" i="32"/>
  <c r="E31" i="33"/>
  <c r="E31" i="34"/>
  <c r="Q31" i="25"/>
  <c r="Q31" i="27"/>
  <c r="Q31" i="36"/>
  <c r="Q31" i="28"/>
  <c r="Q31" i="41"/>
  <c r="Q31" i="39"/>
  <c r="Q31" i="31"/>
  <c r="Q31" i="33"/>
  <c r="Q31" i="35"/>
  <c r="Q31" i="23"/>
  <c r="Q31" i="40"/>
  <c r="Q31" i="26"/>
  <c r="Q31" i="38"/>
  <c r="Q31" i="29"/>
  <c r="Q31" i="30"/>
  <c r="Q31" i="37"/>
  <c r="Q31" i="32"/>
  <c r="O31" i="23"/>
  <c r="O31" i="25"/>
  <c r="O31" i="40"/>
  <c r="O31" i="27"/>
  <c r="O31" i="26"/>
  <c r="O31" i="36"/>
  <c r="O31" i="38"/>
  <c r="O31" i="28"/>
  <c r="O31" i="29"/>
  <c r="O31" i="41"/>
  <c r="O31" i="30"/>
  <c r="O31" i="39"/>
  <c r="O31" i="37"/>
  <c r="O31" i="31"/>
  <c r="O31" i="32"/>
  <c r="O31" i="33"/>
  <c r="O31" i="34"/>
  <c r="M31" i="25"/>
  <c r="M31" i="27"/>
  <c r="M31" i="36"/>
  <c r="M31" i="28"/>
  <c r="M31" i="41"/>
  <c r="M31" i="39"/>
  <c r="M31" i="31"/>
  <c r="M31" i="33"/>
  <c r="M31" i="35"/>
  <c r="M31" i="23"/>
  <c r="M31" i="40"/>
  <c r="M31" i="26"/>
  <c r="M31" i="38"/>
  <c r="M31" i="29"/>
  <c r="M31" i="30"/>
  <c r="M31" i="37"/>
  <c r="M31" i="32"/>
  <c r="K31" i="23"/>
  <c r="K31" i="25"/>
  <c r="K31" i="40"/>
  <c r="K31" i="27"/>
  <c r="K31" i="26"/>
  <c r="K31" i="36"/>
  <c r="K31" i="38"/>
  <c r="K31" i="28"/>
  <c r="K31" i="29"/>
  <c r="K31" i="41"/>
  <c r="K31" i="30"/>
  <c r="K31" i="39"/>
  <c r="K31" i="37"/>
  <c r="K31" i="31"/>
  <c r="K31" i="32"/>
  <c r="K31" i="33"/>
  <c r="K31" i="34"/>
  <c r="I31" i="25"/>
  <c r="I31" i="27"/>
  <c r="I31" i="36"/>
  <c r="I31" i="28"/>
  <c r="I31" i="41"/>
  <c r="I31" i="39"/>
  <c r="I31" i="31"/>
  <c r="I31" i="33"/>
  <c r="I31" i="35"/>
  <c r="I31" i="23"/>
  <c r="I31" i="40"/>
  <c r="I31" i="26"/>
  <c r="I31" i="38"/>
  <c r="I31" i="29"/>
  <c r="I31" i="30"/>
  <c r="I31" i="37"/>
  <c r="I31" i="32"/>
  <c r="G31" i="23"/>
  <c r="G31" i="25"/>
  <c r="G31" i="40"/>
  <c r="G31" i="27"/>
  <c r="G31" i="26"/>
  <c r="G31" i="36"/>
  <c r="G31" i="38"/>
  <c r="G31" i="28"/>
  <c r="G31" i="29"/>
  <c r="G31" i="41"/>
  <c r="G31" i="30"/>
  <c r="G31" i="39"/>
  <c r="G31" i="37"/>
  <c r="G31" i="31"/>
  <c r="G31" i="32"/>
  <c r="G31" i="33"/>
  <c r="G31" i="34"/>
  <c r="R31" i="24"/>
  <c r="E39" i="23"/>
  <c r="E39" i="25"/>
  <c r="E39" i="40"/>
  <c r="E39" i="27"/>
  <c r="E39" i="26"/>
  <c r="E39" i="36"/>
  <c r="E39" i="38"/>
  <c r="E39" i="28"/>
  <c r="E39" i="29"/>
  <c r="E39" i="41"/>
  <c r="E39" i="30"/>
  <c r="E39" i="39"/>
  <c r="E39" i="37"/>
  <c r="E39" i="31"/>
  <c r="E39" i="32"/>
  <c r="E39" i="33"/>
  <c r="E39" i="34"/>
  <c r="Q39" i="25"/>
  <c r="Q39" i="27"/>
  <c r="Q39" i="36"/>
  <c r="Q39" i="28"/>
  <c r="Q39" i="41"/>
  <c r="Q39" i="39"/>
  <c r="Q39" i="31"/>
  <c r="Q39" i="33"/>
  <c r="Q39" i="35"/>
  <c r="Q39" i="23"/>
  <c r="Q39" i="40"/>
  <c r="Q39" i="26"/>
  <c r="Q39" i="38"/>
  <c r="Q39" i="29"/>
  <c r="Q39" i="30"/>
  <c r="Q39" i="37"/>
  <c r="Q39" i="32"/>
  <c r="O39" i="23"/>
  <c r="O39" i="25"/>
  <c r="O39" i="40"/>
  <c r="O39" i="27"/>
  <c r="O39" i="26"/>
  <c r="O39" i="36"/>
  <c r="O39" i="38"/>
  <c r="O39" i="28"/>
  <c r="O39" i="29"/>
  <c r="O39" i="41"/>
  <c r="O39" i="30"/>
  <c r="O39" i="39"/>
  <c r="O39" i="37"/>
  <c r="O39" i="31"/>
  <c r="O39" i="32"/>
  <c r="O39" i="33"/>
  <c r="O39" i="34"/>
  <c r="M39" i="25"/>
  <c r="M39" i="27"/>
  <c r="M39" i="36"/>
  <c r="M39" i="28"/>
  <c r="M39" i="41"/>
  <c r="M39" i="39"/>
  <c r="M39" i="31"/>
  <c r="M39" i="33"/>
  <c r="M39" i="35"/>
  <c r="M39" i="23"/>
  <c r="M39" i="40"/>
  <c r="M39" i="26"/>
  <c r="M39" i="38"/>
  <c r="M39" i="29"/>
  <c r="M39" i="30"/>
  <c r="M39" i="37"/>
  <c r="M39" i="32"/>
  <c r="K39" i="23"/>
  <c r="K39" i="25"/>
  <c r="K39" i="40"/>
  <c r="K39" i="27"/>
  <c r="K39" i="26"/>
  <c r="K39" i="36"/>
  <c r="K39" i="38"/>
  <c r="K39" i="28"/>
  <c r="K39" i="29"/>
  <c r="K39" i="41"/>
  <c r="K39" i="30"/>
  <c r="K39" i="39"/>
  <c r="K39" i="37"/>
  <c r="K39" i="31"/>
  <c r="K39" i="32"/>
  <c r="K39" i="33"/>
  <c r="K39" i="34"/>
  <c r="I39" i="25"/>
  <c r="I39" i="27"/>
  <c r="I39" i="36"/>
  <c r="I39" i="28"/>
  <c r="I39" i="41"/>
  <c r="I39" i="39"/>
  <c r="I39" i="31"/>
  <c r="I39" i="33"/>
  <c r="I39" i="35"/>
  <c r="I39" i="23"/>
  <c r="I39" i="40"/>
  <c r="I39" i="26"/>
  <c r="I39" i="38"/>
  <c r="I39" i="29"/>
  <c r="I39" i="30"/>
  <c r="I39" i="37"/>
  <c r="I39" i="32"/>
  <c r="R39" i="24"/>
  <c r="G39" i="23"/>
  <c r="G39" i="25"/>
  <c r="G39" i="40"/>
  <c r="G39" i="27"/>
  <c r="G39" i="26"/>
  <c r="G39" i="36"/>
  <c r="G39" i="38"/>
  <c r="G39" i="28"/>
  <c r="G39" i="29"/>
  <c r="G39" i="41"/>
  <c r="G39" i="30"/>
  <c r="G39" i="39"/>
  <c r="G39" i="37"/>
  <c r="G39" i="31"/>
  <c r="G39" i="32"/>
  <c r="G39" i="33"/>
  <c r="G39" i="34"/>
  <c r="E103" i="25"/>
  <c r="E103" i="40"/>
  <c r="E103" i="27"/>
  <c r="E103" i="26"/>
  <c r="E103" i="36"/>
  <c r="E103" i="38"/>
  <c r="E103" i="28"/>
  <c r="E103" i="29"/>
  <c r="E103" i="41"/>
  <c r="E103" i="30"/>
  <c r="E103" i="39"/>
  <c r="E103" i="37"/>
  <c r="E103" i="31"/>
  <c r="E103" i="32"/>
  <c r="E103" i="33"/>
  <c r="E103" i="34"/>
  <c r="Q103" i="25"/>
  <c r="Q103" i="27"/>
  <c r="Q103" i="36"/>
  <c r="Q103" i="28"/>
  <c r="Q103" i="41"/>
  <c r="Q103" i="39"/>
  <c r="Q103" i="31"/>
  <c r="Q103" i="33"/>
  <c r="Q103" i="35"/>
  <c r="Q103" i="40"/>
  <c r="Q103" i="26"/>
  <c r="Q103" i="38"/>
  <c r="Q103" i="29"/>
  <c r="Q103" i="30"/>
  <c r="Q103" i="37"/>
  <c r="Q103" i="32"/>
  <c r="Q103" i="34"/>
  <c r="O103" i="25"/>
  <c r="O103" i="40"/>
  <c r="O103" i="27"/>
  <c r="O103" i="26"/>
  <c r="O103" i="36"/>
  <c r="O103" i="38"/>
  <c r="O103" i="28"/>
  <c r="O103" i="29"/>
  <c r="O103" i="41"/>
  <c r="O103" i="30"/>
  <c r="O103" i="39"/>
  <c r="O103" i="37"/>
  <c r="O103" i="31"/>
  <c r="O103" i="32"/>
  <c r="O103" i="33"/>
  <c r="O103" i="34"/>
  <c r="O103" i="35"/>
  <c r="M103" i="25"/>
  <c r="M103" i="27"/>
  <c r="M103" i="36"/>
  <c r="M103" i="28"/>
  <c r="M103" i="41"/>
  <c r="M103" i="39"/>
  <c r="M103" i="31"/>
  <c r="M103" i="33"/>
  <c r="M103" i="35"/>
  <c r="M103" i="40"/>
  <c r="M103" i="26"/>
  <c r="M103" i="38"/>
  <c r="M103" i="29"/>
  <c r="M103" i="30"/>
  <c r="M103" i="37"/>
  <c r="M103" i="32"/>
  <c r="M103" i="34"/>
  <c r="K103" i="25"/>
  <c r="K103" i="40"/>
  <c r="K103" i="27"/>
  <c r="K103" i="26"/>
  <c r="K103" i="36"/>
  <c r="K103" i="38"/>
  <c r="K103" i="28"/>
  <c r="K103" i="29"/>
  <c r="K103" i="41"/>
  <c r="K103" i="30"/>
  <c r="K103" i="39"/>
  <c r="K103" i="37"/>
  <c r="K103" i="31"/>
  <c r="K103" i="32"/>
  <c r="K103" i="33"/>
  <c r="K103" i="34"/>
  <c r="K103" i="35"/>
  <c r="I103" i="25"/>
  <c r="I103" i="27"/>
  <c r="I103" i="36"/>
  <c r="I103" i="28"/>
  <c r="I103" i="41"/>
  <c r="I103" i="39"/>
  <c r="I103" i="31"/>
  <c r="I103" i="33"/>
  <c r="I103" i="35"/>
  <c r="I103" i="40"/>
  <c r="I103" i="26"/>
  <c r="I103" i="38"/>
  <c r="I103" i="29"/>
  <c r="I103" i="30"/>
  <c r="I103" i="37"/>
  <c r="I103" i="32"/>
  <c r="I103" i="34"/>
  <c r="G103" i="25"/>
  <c r="G103" i="40"/>
  <c r="G103" i="27"/>
  <c r="G103" i="26"/>
  <c r="G103" i="36"/>
  <c r="G103" i="38"/>
  <c r="G103" i="28"/>
  <c r="G103" i="29"/>
  <c r="G103" i="41"/>
  <c r="G103" i="30"/>
  <c r="G103" i="39"/>
  <c r="G103" i="37"/>
  <c r="G103" i="31"/>
  <c r="G103" i="32"/>
  <c r="G103" i="33"/>
  <c r="G103" i="34"/>
  <c r="R103" i="24"/>
  <c r="E103" i="23"/>
  <c r="Q33" i="23"/>
  <c r="Q33" i="25"/>
  <c r="Q33" i="40"/>
  <c r="Q33" i="27"/>
  <c r="Q33" i="26"/>
  <c r="Q33" i="36"/>
  <c r="Q33" i="38"/>
  <c r="Q33" i="28"/>
  <c r="Q33" i="29"/>
  <c r="Q33" i="41"/>
  <c r="Q33" i="30"/>
  <c r="Q33" i="39"/>
  <c r="Q33" i="37"/>
  <c r="Q33" i="31"/>
  <c r="Q33" i="32"/>
  <c r="Q33" i="33"/>
  <c r="Q33" i="34"/>
  <c r="O33" i="23"/>
  <c r="O33" i="25"/>
  <c r="O33" i="27"/>
  <c r="O33" i="36"/>
  <c r="O33" i="28"/>
  <c r="O33" i="41"/>
  <c r="O33" i="39"/>
  <c r="O33" i="31"/>
  <c r="O33" i="33"/>
  <c r="O33" i="35"/>
  <c r="O33" i="40"/>
  <c r="O33" i="26"/>
  <c r="O33" i="38"/>
  <c r="O33" i="29"/>
  <c r="O33" i="30"/>
  <c r="O33" i="37"/>
  <c r="O33" i="32"/>
  <c r="M33" i="23"/>
  <c r="M33" i="25"/>
  <c r="M33" i="40"/>
  <c r="M33" i="27"/>
  <c r="M33" i="26"/>
  <c r="M33" i="36"/>
  <c r="M33" i="38"/>
  <c r="M33" i="28"/>
  <c r="M33" i="29"/>
  <c r="M33" i="41"/>
  <c r="M33" i="30"/>
  <c r="M33" i="39"/>
  <c r="M33" i="37"/>
  <c r="M33" i="31"/>
  <c r="M33" i="32"/>
  <c r="M33" i="33"/>
  <c r="M33" i="34"/>
  <c r="K33" i="23"/>
  <c r="K33" i="25"/>
  <c r="K33" i="27"/>
  <c r="K33" i="36"/>
  <c r="K33" i="28"/>
  <c r="K33" i="41"/>
  <c r="K33" i="39"/>
  <c r="K33" i="31"/>
  <c r="K33" i="33"/>
  <c r="K33" i="35"/>
  <c r="K33" i="40"/>
  <c r="K33" i="26"/>
  <c r="K33" i="38"/>
  <c r="K33" i="29"/>
  <c r="K33" i="30"/>
  <c r="K33" i="37"/>
  <c r="K33" i="32"/>
  <c r="I33" i="23"/>
  <c r="I33" i="25"/>
  <c r="I33" i="40"/>
  <c r="I33" i="27"/>
  <c r="I33" i="26"/>
  <c r="I33" i="36"/>
  <c r="I33" i="38"/>
  <c r="I33" i="28"/>
  <c r="I33" i="29"/>
  <c r="I33" i="41"/>
  <c r="I33" i="30"/>
  <c r="I33" i="39"/>
  <c r="I33" i="37"/>
  <c r="I33" i="31"/>
  <c r="I33" i="32"/>
  <c r="I33" i="33"/>
  <c r="I33" i="34"/>
  <c r="G33" i="23"/>
  <c r="G33" i="25"/>
  <c r="G33" i="27"/>
  <c r="G33" i="36"/>
  <c r="G33" i="28"/>
  <c r="G33" i="41"/>
  <c r="G33" i="39"/>
  <c r="G33" i="31"/>
  <c r="G33" i="33"/>
  <c r="G33" i="35"/>
  <c r="G33" i="40"/>
  <c r="G33" i="26"/>
  <c r="G33" i="38"/>
  <c r="G33" i="29"/>
  <c r="G33" i="30"/>
  <c r="G33" i="37"/>
  <c r="G33" i="32"/>
  <c r="E33" i="25"/>
  <c r="E33" i="40"/>
  <c r="E33" i="27"/>
  <c r="E33" i="26"/>
  <c r="E33" i="36"/>
  <c r="E33" i="38"/>
  <c r="E33" i="28"/>
  <c r="E33" i="29"/>
  <c r="E33" i="41"/>
  <c r="E33" i="30"/>
  <c r="E33" i="39"/>
  <c r="E33" i="37"/>
  <c r="E33" i="31"/>
  <c r="E33" i="32"/>
  <c r="E33" i="33"/>
  <c r="E33" i="34"/>
  <c r="E33" i="35"/>
  <c r="R33" i="24"/>
  <c r="S168" i="24"/>
  <c r="S154" i="24"/>
  <c r="D56" i="35"/>
  <c r="F56" i="35"/>
  <c r="H56" i="35"/>
  <c r="J56" i="35"/>
  <c r="L56" i="35"/>
  <c r="N56" i="35"/>
  <c r="P56" i="35"/>
  <c r="D56" i="34"/>
  <c r="F56" i="34"/>
  <c r="H56" i="34"/>
  <c r="J56" i="34"/>
  <c r="L56" i="34"/>
  <c r="N56" i="34"/>
  <c r="P56" i="34"/>
  <c r="D56" i="33"/>
  <c r="F56" i="33"/>
  <c r="H56" i="33"/>
  <c r="J56" i="33"/>
  <c r="L56" i="33"/>
  <c r="N56" i="33"/>
  <c r="P56" i="33"/>
  <c r="D56" i="32"/>
  <c r="F56" i="32"/>
  <c r="H56" i="32"/>
  <c r="J56" i="32"/>
  <c r="L56" i="32"/>
  <c r="N56" i="32"/>
  <c r="P56" i="32"/>
  <c r="D56" i="31"/>
  <c r="F56" i="31"/>
  <c r="H56" i="31"/>
  <c r="J56" i="31"/>
  <c r="L56" i="31"/>
  <c r="N56" i="31"/>
  <c r="P56" i="31"/>
  <c r="D56" i="37"/>
  <c r="F56" i="37"/>
  <c r="H56" i="37"/>
  <c r="J56" i="37"/>
  <c r="L56" i="37"/>
  <c r="N56" i="37"/>
  <c r="P56" i="37"/>
  <c r="D56" i="39"/>
  <c r="F56" i="39"/>
  <c r="H56" i="39"/>
  <c r="J56" i="39"/>
  <c r="L56" i="39"/>
  <c r="N56" i="39"/>
  <c r="P56" i="39"/>
  <c r="D56" i="30"/>
  <c r="F56" i="30"/>
  <c r="H56" i="30"/>
  <c r="J56" i="30"/>
  <c r="L56" i="30"/>
  <c r="N56" i="30"/>
  <c r="P56" i="30"/>
  <c r="D56" i="41"/>
  <c r="F56" i="41"/>
  <c r="H56" i="41"/>
  <c r="J56" i="41"/>
  <c r="L56" i="41"/>
  <c r="N56" i="41"/>
  <c r="P56" i="41"/>
  <c r="D56" i="29"/>
  <c r="F56" i="29"/>
  <c r="H56" i="29"/>
  <c r="J56" i="29"/>
  <c r="L56" i="29"/>
  <c r="N56" i="29"/>
  <c r="P56" i="29"/>
  <c r="D56" i="28"/>
  <c r="F56" i="28"/>
  <c r="H56" i="28"/>
  <c r="J56" i="28"/>
  <c r="L56" i="28"/>
  <c r="N56" i="28"/>
  <c r="P56" i="28"/>
  <c r="D56" i="38"/>
  <c r="F56" i="38"/>
  <c r="H56" i="38"/>
  <c r="J56" i="38"/>
  <c r="L56" i="38"/>
  <c r="N56" i="38"/>
  <c r="P56" i="38"/>
  <c r="D56" i="36"/>
  <c r="F56" i="36"/>
  <c r="H56" i="36"/>
  <c r="J56" i="36"/>
  <c r="L56" i="36"/>
  <c r="N56" i="36"/>
  <c r="P56" i="36"/>
  <c r="D56" i="26"/>
  <c r="F56" i="26"/>
  <c r="H56" i="26"/>
  <c r="J56" i="26"/>
  <c r="L56" i="26"/>
  <c r="N56" i="26"/>
  <c r="P56" i="26"/>
  <c r="D56" i="27"/>
  <c r="F56" i="27"/>
  <c r="H56" i="27"/>
  <c r="J56" i="27"/>
  <c r="L56" i="27"/>
  <c r="N56" i="27"/>
  <c r="P56" i="27"/>
  <c r="D56" i="25"/>
  <c r="F56" i="25"/>
  <c r="H56" i="25"/>
  <c r="J56" i="25"/>
  <c r="L56" i="25"/>
  <c r="N56" i="25"/>
  <c r="P56" i="25"/>
  <c r="D56" i="23"/>
  <c r="F56" i="23"/>
  <c r="H56" i="23"/>
  <c r="J56" i="23"/>
  <c r="L56" i="23"/>
  <c r="N56" i="23"/>
  <c r="P56" i="23"/>
  <c r="E56" i="24"/>
  <c r="G56" i="24"/>
  <c r="I56" i="24"/>
  <c r="K56" i="24"/>
  <c r="M56" i="24"/>
  <c r="O56" i="24"/>
  <c r="Q56" i="24"/>
  <c r="E138" i="24"/>
  <c r="D18" i="35"/>
  <c r="F18" i="35"/>
  <c r="H18" i="35"/>
  <c r="J18" i="35"/>
  <c r="L18" i="35"/>
  <c r="N18" i="35"/>
  <c r="P18" i="35"/>
  <c r="D18" i="34"/>
  <c r="F18" i="34"/>
  <c r="H18" i="34"/>
  <c r="J18" i="34"/>
  <c r="L18" i="34"/>
  <c r="N18" i="34"/>
  <c r="P18" i="34"/>
  <c r="D18" i="33"/>
  <c r="F18" i="33"/>
  <c r="H18" i="33"/>
  <c r="J18" i="33"/>
  <c r="L18" i="33"/>
  <c r="N18" i="33"/>
  <c r="P18" i="33"/>
  <c r="D18" i="32"/>
  <c r="F18" i="32"/>
  <c r="H18" i="32"/>
  <c r="J18" i="32"/>
  <c r="L18" i="32"/>
  <c r="N18" i="32"/>
  <c r="P18" i="32"/>
  <c r="D18" i="31"/>
  <c r="F18" i="31"/>
  <c r="H18" i="31"/>
  <c r="J18" i="31"/>
  <c r="L18" i="31"/>
  <c r="N18" i="31"/>
  <c r="P18" i="31"/>
  <c r="D18" i="37"/>
  <c r="F18" i="37"/>
  <c r="H18" i="37"/>
  <c r="J18" i="37"/>
  <c r="L18" i="37"/>
  <c r="N18" i="37"/>
  <c r="P18" i="37"/>
  <c r="D18" i="39"/>
  <c r="F18" i="39"/>
  <c r="H18" i="39"/>
  <c r="J18" i="39"/>
  <c r="L18" i="39"/>
  <c r="N18" i="39"/>
  <c r="P18" i="39"/>
  <c r="D18" i="30"/>
  <c r="F18" i="30"/>
  <c r="H18" i="30"/>
  <c r="J18" i="30"/>
  <c r="L18" i="30"/>
  <c r="N18" i="30"/>
  <c r="P18" i="30"/>
  <c r="D18" i="41"/>
  <c r="F18" i="41"/>
  <c r="H18" i="41"/>
  <c r="J18" i="41"/>
  <c r="L18" i="41"/>
  <c r="N18" i="41"/>
  <c r="P18" i="41"/>
  <c r="D18" i="29"/>
  <c r="F18" i="29"/>
  <c r="H18" i="29"/>
  <c r="J18" i="29"/>
  <c r="L18" i="29"/>
  <c r="N18" i="29"/>
  <c r="P18" i="29"/>
  <c r="D18" i="28"/>
  <c r="F18" i="28"/>
  <c r="H18" i="28"/>
  <c r="J18" i="28"/>
  <c r="L18" i="28"/>
  <c r="N18" i="28"/>
  <c r="P18" i="28"/>
  <c r="D18" i="38"/>
  <c r="F18" i="38"/>
  <c r="H18" i="38"/>
  <c r="J18" i="38"/>
  <c r="L18" i="38"/>
  <c r="N18" i="38"/>
  <c r="P18" i="38"/>
  <c r="D18" i="36"/>
  <c r="F18" i="36"/>
  <c r="H18" i="36"/>
  <c r="J18" i="36"/>
  <c r="L18" i="36"/>
  <c r="N18" i="36"/>
  <c r="P18" i="36"/>
  <c r="D18" i="26"/>
  <c r="F18" i="26"/>
  <c r="H18" i="26"/>
  <c r="J18" i="26"/>
  <c r="L18" i="26"/>
  <c r="N18" i="26"/>
  <c r="P18" i="26"/>
  <c r="D18" i="27"/>
  <c r="F18" i="27"/>
  <c r="H18" i="27"/>
  <c r="J18" i="27"/>
  <c r="L18" i="27"/>
  <c r="N18" i="27"/>
  <c r="P18" i="27"/>
  <c r="D18" i="40"/>
  <c r="F18" i="40"/>
  <c r="H18" i="40"/>
  <c r="J18" i="40"/>
  <c r="L18" i="40"/>
  <c r="N18" i="40"/>
  <c r="P18" i="40"/>
  <c r="D18" i="25"/>
  <c r="F18" i="25"/>
  <c r="H18" i="25"/>
  <c r="J18" i="25"/>
  <c r="L18" i="25"/>
  <c r="N18" i="25"/>
  <c r="P18" i="25"/>
  <c r="P18" i="23"/>
  <c r="N18" i="23"/>
  <c r="L18" i="23"/>
  <c r="J18" i="23"/>
  <c r="H18" i="23"/>
  <c r="F18" i="23"/>
  <c r="D18" i="23"/>
  <c r="Q18" i="24"/>
  <c r="Q18" i="46" s="1"/>
  <c r="O18" i="24"/>
  <c r="O18" i="46" s="1"/>
  <c r="M18" i="24"/>
  <c r="M18" i="46" s="1"/>
  <c r="K18" i="24"/>
  <c r="K18" i="46" s="1"/>
  <c r="I18" i="24"/>
  <c r="I18" i="46" s="1"/>
  <c r="G18" i="24"/>
  <c r="G18" i="46" s="1"/>
  <c r="E18" i="24"/>
  <c r="E18" i="46" s="1"/>
  <c r="Q56" i="43" l="1"/>
  <c r="Q56" i="46"/>
  <c r="I56" i="43"/>
  <c r="I56" i="46"/>
  <c r="K56" i="43"/>
  <c r="K56" i="46"/>
  <c r="O56" i="43"/>
  <c r="O56" i="46"/>
  <c r="E138" i="43"/>
  <c r="E138" i="46"/>
  <c r="G56" i="43"/>
  <c r="G56" i="46"/>
  <c r="M56" i="43"/>
  <c r="M56" i="46"/>
  <c r="E56" i="43"/>
  <c r="E56" i="46"/>
  <c r="O18" i="35"/>
  <c r="O18" i="43"/>
  <c r="I18" i="34"/>
  <c r="I18" i="43"/>
  <c r="Q18" i="34"/>
  <c r="Q18" i="43"/>
  <c r="K18" i="35"/>
  <c r="K18" i="43"/>
  <c r="G18" i="27"/>
  <c r="G18" i="43"/>
  <c r="E18" i="35"/>
  <c r="E18" i="43"/>
  <c r="M18" i="34"/>
  <c r="M18" i="43"/>
  <c r="I56" i="35"/>
  <c r="I56" i="40"/>
  <c r="O56" i="35"/>
  <c r="O56" i="40"/>
  <c r="G56" i="26"/>
  <c r="G56" i="40"/>
  <c r="K56" i="35"/>
  <c r="K56" i="40"/>
  <c r="Q56" i="27"/>
  <c r="Q56" i="40"/>
  <c r="M56" i="35"/>
  <c r="M56" i="40"/>
  <c r="E56" i="26"/>
  <c r="E56" i="40"/>
  <c r="E18" i="25"/>
  <c r="E18" i="40"/>
  <c r="E18" i="27"/>
  <c r="E18" i="26"/>
  <c r="E18" i="36"/>
  <c r="E18" i="38"/>
  <c r="E18" i="28"/>
  <c r="E18" i="29"/>
  <c r="E18" i="41"/>
  <c r="E18" i="30"/>
  <c r="E18" i="39"/>
  <c r="E18" i="37"/>
  <c r="E18" i="31"/>
  <c r="E18" i="32"/>
  <c r="E18" i="33"/>
  <c r="E18" i="34"/>
  <c r="O56" i="23"/>
  <c r="M56" i="23"/>
  <c r="K56" i="23"/>
  <c r="O56" i="25"/>
  <c r="M56" i="25"/>
  <c r="K56" i="25"/>
  <c r="O56" i="27"/>
  <c r="M56" i="27"/>
  <c r="K56" i="27"/>
  <c r="O56" i="26"/>
  <c r="M56" i="26"/>
  <c r="K56" i="26"/>
  <c r="O56" i="36"/>
  <c r="M56" i="36"/>
  <c r="K56" i="36"/>
  <c r="O56" i="38"/>
  <c r="M56" i="38"/>
  <c r="K56" i="38"/>
  <c r="O56" i="28"/>
  <c r="M56" i="28"/>
  <c r="K56" i="28"/>
  <c r="O56" i="29"/>
  <c r="M56" i="29"/>
  <c r="K56" i="29"/>
  <c r="O56" i="41"/>
  <c r="M56" i="41"/>
  <c r="K56" i="41"/>
  <c r="O56" i="30"/>
  <c r="M56" i="30"/>
  <c r="K56" i="30"/>
  <c r="O56" i="39"/>
  <c r="M56" i="39"/>
  <c r="K56" i="39"/>
  <c r="O56" i="37"/>
  <c r="M56" i="37"/>
  <c r="K56" i="37"/>
  <c r="O56" i="31"/>
  <c r="M56" i="31"/>
  <c r="K56" i="31"/>
  <c r="O56" i="32"/>
  <c r="M56" i="32"/>
  <c r="K56" i="32"/>
  <c r="O56" i="33"/>
  <c r="M56" i="33"/>
  <c r="K56" i="33"/>
  <c r="O56" i="34"/>
  <c r="M56" i="34"/>
  <c r="K56" i="34"/>
  <c r="I56" i="23"/>
  <c r="I56" i="26"/>
  <c r="I56" i="38"/>
  <c r="I56" i="29"/>
  <c r="I56" i="30"/>
  <c r="I56" i="37"/>
  <c r="I56" i="32"/>
  <c r="I56" i="34"/>
  <c r="I56" i="25"/>
  <c r="I56" i="27"/>
  <c r="I56" i="36"/>
  <c r="I56" i="28"/>
  <c r="I56" i="41"/>
  <c r="I56" i="39"/>
  <c r="I56" i="31"/>
  <c r="I56" i="33"/>
  <c r="Q56" i="38"/>
  <c r="Q56" i="28"/>
  <c r="Q56" i="29"/>
  <c r="Q56" i="41"/>
  <c r="Q56" i="30"/>
  <c r="Q56" i="39"/>
  <c r="Q56" i="37"/>
  <c r="Q56" i="31"/>
  <c r="Q56" i="32"/>
  <c r="Q56" i="33"/>
  <c r="Q56" i="34"/>
  <c r="Q56" i="35"/>
  <c r="G56" i="28"/>
  <c r="G56" i="41"/>
  <c r="G56" i="39"/>
  <c r="G56" i="31"/>
  <c r="G56" i="33"/>
  <c r="G56" i="35"/>
  <c r="G56" i="38"/>
  <c r="G56" i="29"/>
  <c r="G56" i="30"/>
  <c r="G56" i="37"/>
  <c r="G56" i="32"/>
  <c r="G56" i="34"/>
  <c r="E56" i="36"/>
  <c r="E56" i="38"/>
  <c r="E56" i="28"/>
  <c r="E56" i="29"/>
  <c r="E56" i="41"/>
  <c r="E56" i="30"/>
  <c r="E56" i="39"/>
  <c r="E56" i="37"/>
  <c r="E56" i="31"/>
  <c r="E56" i="32"/>
  <c r="E56" i="33"/>
  <c r="E56" i="34"/>
  <c r="E56" i="35"/>
  <c r="G56" i="36"/>
  <c r="G56" i="23"/>
  <c r="G56" i="25"/>
  <c r="G56" i="27"/>
  <c r="Q56" i="36"/>
  <c r="Q56" i="23"/>
  <c r="Q56" i="26"/>
  <c r="Q56" i="25"/>
  <c r="R56" i="24"/>
  <c r="E56" i="23"/>
  <c r="E56" i="25"/>
  <c r="E56" i="27"/>
  <c r="Q18" i="25"/>
  <c r="Q18" i="27"/>
  <c r="Q18" i="36"/>
  <c r="Q18" i="28"/>
  <c r="Q18" i="41"/>
  <c r="Q18" i="39"/>
  <c r="Q18" i="31"/>
  <c r="Q18" i="33"/>
  <c r="Q18" i="35"/>
  <c r="Q18" i="40"/>
  <c r="Q18" i="26"/>
  <c r="Q18" i="38"/>
  <c r="Q18" i="29"/>
  <c r="Q18" i="30"/>
  <c r="Q18" i="37"/>
  <c r="Q18" i="32"/>
  <c r="O18" i="25"/>
  <c r="O18" i="40"/>
  <c r="O18" i="27"/>
  <c r="O18" i="26"/>
  <c r="O18" i="36"/>
  <c r="O18" i="38"/>
  <c r="O18" i="28"/>
  <c r="O18" i="29"/>
  <c r="O18" i="41"/>
  <c r="O18" i="30"/>
  <c r="O18" i="39"/>
  <c r="O18" i="37"/>
  <c r="O18" i="31"/>
  <c r="O18" i="32"/>
  <c r="O18" i="33"/>
  <c r="O18" i="34"/>
  <c r="M18" i="25"/>
  <c r="M18" i="27"/>
  <c r="M18" i="36"/>
  <c r="M18" i="28"/>
  <c r="M18" i="41"/>
  <c r="M18" i="39"/>
  <c r="M18" i="31"/>
  <c r="M18" i="33"/>
  <c r="M18" i="35"/>
  <c r="M18" i="40"/>
  <c r="M18" i="26"/>
  <c r="M18" i="38"/>
  <c r="M18" i="29"/>
  <c r="M18" i="30"/>
  <c r="M18" i="37"/>
  <c r="M18" i="32"/>
  <c r="K18" i="25"/>
  <c r="K18" i="40"/>
  <c r="K18" i="27"/>
  <c r="K18" i="26"/>
  <c r="K18" i="36"/>
  <c r="K18" i="38"/>
  <c r="K18" i="28"/>
  <c r="K18" i="29"/>
  <c r="K18" i="41"/>
  <c r="K18" i="30"/>
  <c r="K18" i="39"/>
  <c r="K18" i="37"/>
  <c r="K18" i="31"/>
  <c r="K18" i="32"/>
  <c r="K18" i="33"/>
  <c r="K18" i="34"/>
  <c r="I18" i="25"/>
  <c r="I18" i="27"/>
  <c r="I18" i="36"/>
  <c r="I18" i="28"/>
  <c r="I18" i="41"/>
  <c r="I18" i="39"/>
  <c r="I18" i="31"/>
  <c r="I18" i="33"/>
  <c r="I18" i="35"/>
  <c r="I18" i="40"/>
  <c r="I18" i="26"/>
  <c r="I18" i="38"/>
  <c r="I18" i="29"/>
  <c r="I18" i="30"/>
  <c r="I18" i="37"/>
  <c r="I18" i="32"/>
  <c r="G18" i="26"/>
  <c r="G18" i="36"/>
  <c r="G18" i="38"/>
  <c r="G18" i="28"/>
  <c r="G18" i="29"/>
  <c r="G18" i="41"/>
  <c r="G18" i="30"/>
  <c r="G18" i="39"/>
  <c r="G18" i="37"/>
  <c r="G18" i="31"/>
  <c r="G18" i="32"/>
  <c r="G18" i="33"/>
  <c r="G18" i="34"/>
  <c r="G18" i="35"/>
  <c r="G18" i="25"/>
  <c r="G18" i="40"/>
  <c r="R18" i="24"/>
  <c r="S159" i="24"/>
  <c r="P145" i="41"/>
  <c r="N145" i="41"/>
  <c r="L145" i="41"/>
  <c r="J145" i="41"/>
  <c r="H145" i="41"/>
  <c r="F145" i="41"/>
  <c r="D145" i="41"/>
  <c r="P144" i="41"/>
  <c r="N144" i="41"/>
  <c r="L144" i="41"/>
  <c r="J144" i="41"/>
  <c r="H144" i="41"/>
  <c r="F144" i="41"/>
  <c r="D144" i="41"/>
  <c r="P143" i="41"/>
  <c r="N143" i="41"/>
  <c r="L143" i="41"/>
  <c r="J143" i="41"/>
  <c r="H143" i="41"/>
  <c r="F143" i="41"/>
  <c r="D143" i="41"/>
  <c r="P142" i="41"/>
  <c r="N142" i="41"/>
  <c r="L142" i="41"/>
  <c r="J142" i="41"/>
  <c r="H142" i="41"/>
  <c r="F142" i="41"/>
  <c r="D142" i="41"/>
  <c r="P141" i="41"/>
  <c r="N141" i="41"/>
  <c r="L141" i="41"/>
  <c r="J141" i="41"/>
  <c r="H141" i="41"/>
  <c r="F141" i="41"/>
  <c r="D141" i="41"/>
  <c r="P140" i="41"/>
  <c r="N140" i="41"/>
  <c r="L140" i="41"/>
  <c r="J140" i="41"/>
  <c r="H140" i="41"/>
  <c r="F140" i="41"/>
  <c r="D140" i="41"/>
  <c r="P139" i="41"/>
  <c r="N139" i="41"/>
  <c r="L139" i="41"/>
  <c r="J139" i="41"/>
  <c r="H139" i="41"/>
  <c r="F139" i="41"/>
  <c r="D139" i="41"/>
  <c r="P138" i="41"/>
  <c r="N138" i="41"/>
  <c r="L138" i="41"/>
  <c r="J138" i="41"/>
  <c r="H138" i="41"/>
  <c r="F138" i="41"/>
  <c r="D138" i="41"/>
  <c r="P137" i="41"/>
  <c r="N137" i="41"/>
  <c r="L137" i="41"/>
  <c r="J137" i="41"/>
  <c r="H137" i="41"/>
  <c r="F137" i="41"/>
  <c r="D137" i="41"/>
  <c r="P136" i="41"/>
  <c r="N136" i="41"/>
  <c r="L136" i="41"/>
  <c r="J136" i="41"/>
  <c r="H136" i="41"/>
  <c r="F136" i="41"/>
  <c r="D136" i="41"/>
  <c r="P135" i="41"/>
  <c r="N135" i="41"/>
  <c r="L135" i="41"/>
  <c r="J135" i="41"/>
  <c r="H135" i="41"/>
  <c r="F135" i="41"/>
  <c r="D135" i="41"/>
  <c r="P134" i="41"/>
  <c r="N134" i="41"/>
  <c r="L134" i="41"/>
  <c r="J134" i="41"/>
  <c r="H134" i="41"/>
  <c r="F134" i="41"/>
  <c r="D134" i="41"/>
  <c r="P133" i="41"/>
  <c r="N133" i="41"/>
  <c r="L133" i="41"/>
  <c r="J133" i="41"/>
  <c r="H133" i="41"/>
  <c r="F133" i="41"/>
  <c r="D133" i="41"/>
  <c r="P128" i="41"/>
  <c r="N128" i="41"/>
  <c r="L128" i="41"/>
  <c r="J128" i="41"/>
  <c r="H128" i="41"/>
  <c r="F128" i="41"/>
  <c r="D128" i="41"/>
  <c r="P127" i="41"/>
  <c r="N127" i="41"/>
  <c r="L127" i="41"/>
  <c r="J127" i="41"/>
  <c r="H127" i="41"/>
  <c r="F127" i="41"/>
  <c r="D127" i="41"/>
  <c r="P126" i="41"/>
  <c r="N126" i="41"/>
  <c r="L126" i="41"/>
  <c r="J126" i="41"/>
  <c r="H126" i="41"/>
  <c r="F126" i="41"/>
  <c r="D126" i="41"/>
  <c r="P125" i="41"/>
  <c r="N125" i="41"/>
  <c r="L125" i="41"/>
  <c r="J125" i="41"/>
  <c r="H125" i="41"/>
  <c r="F125" i="41"/>
  <c r="D125" i="41"/>
  <c r="P124" i="41"/>
  <c r="N124" i="41"/>
  <c r="L124" i="41"/>
  <c r="J124" i="41"/>
  <c r="H124" i="41"/>
  <c r="F124" i="41"/>
  <c r="D124" i="41"/>
  <c r="P122" i="41"/>
  <c r="N122" i="41"/>
  <c r="L122" i="41"/>
  <c r="J122" i="41"/>
  <c r="H122" i="41"/>
  <c r="F122" i="41"/>
  <c r="D122" i="41"/>
  <c r="P121" i="41"/>
  <c r="N121" i="41"/>
  <c r="L121" i="41"/>
  <c r="J121" i="41"/>
  <c r="H121" i="41"/>
  <c r="F121" i="41"/>
  <c r="D121" i="41"/>
  <c r="P120" i="41"/>
  <c r="N120" i="41"/>
  <c r="L120" i="41"/>
  <c r="J120" i="41"/>
  <c r="H120" i="41"/>
  <c r="F120" i="41"/>
  <c r="D120" i="41"/>
  <c r="P118" i="41"/>
  <c r="N118" i="41"/>
  <c r="L118" i="41"/>
  <c r="J118" i="41"/>
  <c r="H118" i="41"/>
  <c r="F118" i="41"/>
  <c r="D118" i="41"/>
  <c r="P117" i="41"/>
  <c r="N117" i="41"/>
  <c r="L117" i="41"/>
  <c r="J117" i="41"/>
  <c r="H117" i="41"/>
  <c r="F117" i="41"/>
  <c r="D117" i="41"/>
  <c r="P116" i="41"/>
  <c r="N116" i="41"/>
  <c r="L116" i="41"/>
  <c r="J116" i="41"/>
  <c r="H116" i="41"/>
  <c r="F116" i="41"/>
  <c r="D116" i="41"/>
  <c r="P115" i="41"/>
  <c r="N115" i="41"/>
  <c r="L115" i="41"/>
  <c r="J115" i="41"/>
  <c r="H115" i="41"/>
  <c r="F115" i="41"/>
  <c r="D115" i="41"/>
  <c r="P114" i="41"/>
  <c r="N114" i="41"/>
  <c r="L114" i="41"/>
  <c r="J114" i="41"/>
  <c r="H114" i="41"/>
  <c r="F114" i="41"/>
  <c r="D114" i="41"/>
  <c r="P113" i="41"/>
  <c r="N113" i="41"/>
  <c r="L113" i="41"/>
  <c r="J113" i="41"/>
  <c r="H113" i="41"/>
  <c r="F113" i="41"/>
  <c r="D113" i="41"/>
  <c r="P112" i="41"/>
  <c r="N112" i="41"/>
  <c r="L112" i="41"/>
  <c r="J112" i="41"/>
  <c r="H112" i="41"/>
  <c r="F112" i="41"/>
  <c r="D112" i="41"/>
  <c r="P111" i="41"/>
  <c r="N111" i="41"/>
  <c r="L111" i="41"/>
  <c r="J111" i="41"/>
  <c r="H111" i="41"/>
  <c r="F111" i="41"/>
  <c r="D111" i="41"/>
  <c r="P110" i="41"/>
  <c r="N110" i="41"/>
  <c r="L110" i="41"/>
  <c r="J110" i="41"/>
  <c r="H110" i="41"/>
  <c r="F110" i="41"/>
  <c r="D110" i="41"/>
  <c r="P109" i="41"/>
  <c r="N109" i="41"/>
  <c r="L109" i="41"/>
  <c r="J109" i="41"/>
  <c r="H109" i="41"/>
  <c r="F109" i="41"/>
  <c r="D109" i="41"/>
  <c r="P108" i="41"/>
  <c r="N108" i="41"/>
  <c r="L108" i="41"/>
  <c r="J108" i="41"/>
  <c r="H108" i="41"/>
  <c r="F108" i="41"/>
  <c r="D108" i="41"/>
  <c r="P107" i="41"/>
  <c r="N107" i="41"/>
  <c r="L107" i="41"/>
  <c r="J107" i="41"/>
  <c r="H107" i="41"/>
  <c r="F107" i="41"/>
  <c r="D107" i="41"/>
  <c r="P106" i="41"/>
  <c r="N106" i="41"/>
  <c r="L106" i="41"/>
  <c r="J106" i="41"/>
  <c r="H106" i="41"/>
  <c r="F106" i="41"/>
  <c r="D106" i="41"/>
  <c r="P105" i="41"/>
  <c r="N105" i="41"/>
  <c r="L105" i="41"/>
  <c r="J105" i="41"/>
  <c r="H105" i="41"/>
  <c r="F105" i="41"/>
  <c r="D105" i="41"/>
  <c r="P104" i="41"/>
  <c r="N104" i="41"/>
  <c r="L104" i="41"/>
  <c r="J104" i="41"/>
  <c r="H104" i="41"/>
  <c r="F104" i="41"/>
  <c r="D104" i="41"/>
  <c r="P102" i="41"/>
  <c r="N102" i="41"/>
  <c r="L102" i="41"/>
  <c r="J102" i="41"/>
  <c r="H102" i="41"/>
  <c r="F102" i="41"/>
  <c r="D102" i="41"/>
  <c r="P101" i="41"/>
  <c r="N101" i="41"/>
  <c r="L101" i="41"/>
  <c r="J101" i="41"/>
  <c r="H101" i="41"/>
  <c r="F101" i="41"/>
  <c r="D101" i="41"/>
  <c r="P100" i="41"/>
  <c r="N100" i="41"/>
  <c r="L100" i="41"/>
  <c r="J100" i="41"/>
  <c r="H100" i="41"/>
  <c r="F100" i="41"/>
  <c r="D100" i="41"/>
  <c r="P99" i="41"/>
  <c r="N99" i="41"/>
  <c r="L99" i="41"/>
  <c r="J99" i="41"/>
  <c r="H99" i="41"/>
  <c r="F99" i="41"/>
  <c r="D99" i="41"/>
  <c r="P98" i="41"/>
  <c r="N98" i="41"/>
  <c r="L98" i="41"/>
  <c r="J98" i="41"/>
  <c r="H98" i="41"/>
  <c r="F98" i="41"/>
  <c r="D98" i="41"/>
  <c r="P97" i="41"/>
  <c r="N97" i="41"/>
  <c r="L97" i="41"/>
  <c r="J97" i="41"/>
  <c r="H97" i="41"/>
  <c r="F97" i="41"/>
  <c r="D97" i="41"/>
  <c r="P96" i="41"/>
  <c r="N96" i="41"/>
  <c r="L96" i="41"/>
  <c r="J96" i="41"/>
  <c r="H96" i="41"/>
  <c r="F96" i="41"/>
  <c r="D96" i="41"/>
  <c r="P95" i="41"/>
  <c r="N95" i="41"/>
  <c r="L95" i="41"/>
  <c r="J95" i="41"/>
  <c r="H95" i="41"/>
  <c r="F95" i="41"/>
  <c r="D95" i="41"/>
  <c r="P94" i="41"/>
  <c r="N94" i="41"/>
  <c r="L94" i="41"/>
  <c r="J94" i="41"/>
  <c r="H94" i="41"/>
  <c r="F94" i="41"/>
  <c r="D94" i="41"/>
  <c r="P93" i="41"/>
  <c r="N93" i="41"/>
  <c r="L93" i="41"/>
  <c r="J93" i="41"/>
  <c r="H93" i="41"/>
  <c r="F93" i="41"/>
  <c r="D93" i="41"/>
  <c r="P92" i="41"/>
  <c r="N92" i="41"/>
  <c r="L92" i="41"/>
  <c r="J92" i="41"/>
  <c r="H92" i="41"/>
  <c r="F92" i="41"/>
  <c r="D92" i="41"/>
  <c r="P91" i="41"/>
  <c r="N91" i="41"/>
  <c r="L91" i="41"/>
  <c r="J91" i="41"/>
  <c r="H91" i="41"/>
  <c r="F91" i="41"/>
  <c r="D91" i="41"/>
  <c r="P90" i="41"/>
  <c r="N90" i="41"/>
  <c r="L90" i="41"/>
  <c r="J90" i="41"/>
  <c r="H90" i="41"/>
  <c r="F90" i="41"/>
  <c r="D90" i="41"/>
  <c r="P89" i="41"/>
  <c r="N89" i="41"/>
  <c r="L89" i="41"/>
  <c r="J89" i="41"/>
  <c r="H89" i="41"/>
  <c r="F89" i="41"/>
  <c r="D89" i="41"/>
  <c r="P88" i="41"/>
  <c r="N88" i="41"/>
  <c r="L88" i="41"/>
  <c r="J88" i="41"/>
  <c r="H88" i="41"/>
  <c r="F88" i="41"/>
  <c r="D88" i="41"/>
  <c r="P87" i="41"/>
  <c r="N87" i="41"/>
  <c r="L87" i="41"/>
  <c r="J87" i="41"/>
  <c r="H87" i="41"/>
  <c r="F87" i="41"/>
  <c r="D87" i="41"/>
  <c r="P86" i="41"/>
  <c r="N86" i="41"/>
  <c r="L86" i="41"/>
  <c r="J86" i="41"/>
  <c r="H86" i="41"/>
  <c r="F86" i="41"/>
  <c r="D86" i="41"/>
  <c r="P85" i="41"/>
  <c r="N85" i="41"/>
  <c r="L85" i="41"/>
  <c r="J85" i="41"/>
  <c r="H85" i="41"/>
  <c r="F85" i="41"/>
  <c r="D85" i="41"/>
  <c r="P84" i="41"/>
  <c r="N84" i="41"/>
  <c r="L84" i="41"/>
  <c r="J84" i="41"/>
  <c r="H84" i="41"/>
  <c r="F84" i="41"/>
  <c r="D84" i="41"/>
  <c r="P83" i="41"/>
  <c r="N83" i="41"/>
  <c r="L83" i="41"/>
  <c r="J83" i="41"/>
  <c r="H83" i="41"/>
  <c r="F83" i="41"/>
  <c r="D83" i="41"/>
  <c r="P82" i="41"/>
  <c r="N82" i="41"/>
  <c r="L82" i="41"/>
  <c r="J82" i="41"/>
  <c r="H82" i="41"/>
  <c r="F82" i="41"/>
  <c r="D82" i="41"/>
  <c r="P81" i="41"/>
  <c r="N81" i="41"/>
  <c r="L81" i="41"/>
  <c r="J81" i="41"/>
  <c r="H81" i="41"/>
  <c r="F81" i="41"/>
  <c r="D81" i="41"/>
  <c r="P80" i="41"/>
  <c r="N80" i="41"/>
  <c r="L80" i="41"/>
  <c r="J80" i="41"/>
  <c r="H80" i="41"/>
  <c r="F80" i="41"/>
  <c r="D80" i="41"/>
  <c r="P79" i="41"/>
  <c r="N79" i="41"/>
  <c r="L79" i="41"/>
  <c r="J79" i="41"/>
  <c r="H79" i="41"/>
  <c r="F79" i="41"/>
  <c r="D79" i="41"/>
  <c r="P78" i="41"/>
  <c r="N78" i="41"/>
  <c r="L78" i="41"/>
  <c r="J78" i="41"/>
  <c r="H78" i="41"/>
  <c r="F78" i="41"/>
  <c r="D78" i="41"/>
  <c r="P77" i="41"/>
  <c r="N77" i="41"/>
  <c r="L77" i="41"/>
  <c r="J77" i="41"/>
  <c r="H77" i="41"/>
  <c r="F77" i="41"/>
  <c r="D77" i="41"/>
  <c r="B77" i="41"/>
  <c r="P76" i="41"/>
  <c r="N76" i="41"/>
  <c r="L76" i="41"/>
  <c r="J76" i="41"/>
  <c r="H76" i="41"/>
  <c r="F76" i="41"/>
  <c r="D76" i="41"/>
  <c r="P75" i="41"/>
  <c r="N75" i="41"/>
  <c r="L75" i="41"/>
  <c r="J75" i="41"/>
  <c r="H75" i="41"/>
  <c r="F75" i="41"/>
  <c r="D75" i="41"/>
  <c r="P74" i="41"/>
  <c r="N74" i="41"/>
  <c r="L74" i="41"/>
  <c r="J74" i="41"/>
  <c r="H74" i="41"/>
  <c r="F74" i="41"/>
  <c r="D74" i="41"/>
  <c r="P73" i="41"/>
  <c r="N73" i="41"/>
  <c r="L73" i="41"/>
  <c r="J73" i="41"/>
  <c r="H73" i="41"/>
  <c r="F73" i="41"/>
  <c r="D73" i="41"/>
  <c r="P72" i="41"/>
  <c r="N72" i="41"/>
  <c r="L72" i="41"/>
  <c r="J72" i="41"/>
  <c r="H72" i="41"/>
  <c r="F72" i="41"/>
  <c r="D72" i="41"/>
  <c r="P71" i="41"/>
  <c r="N71" i="41"/>
  <c r="L71" i="41"/>
  <c r="J71" i="41"/>
  <c r="H71" i="41"/>
  <c r="F71" i="41"/>
  <c r="D71" i="41"/>
  <c r="P70" i="41"/>
  <c r="N70" i="41"/>
  <c r="L70" i="41"/>
  <c r="J70" i="41"/>
  <c r="H70" i="41"/>
  <c r="F70" i="41"/>
  <c r="D70" i="41"/>
  <c r="P69" i="41"/>
  <c r="N69" i="41"/>
  <c r="L69" i="41"/>
  <c r="J69" i="41"/>
  <c r="H69" i="41"/>
  <c r="F69" i="41"/>
  <c r="D69" i="41"/>
  <c r="P68" i="41"/>
  <c r="N68" i="41"/>
  <c r="L68" i="41"/>
  <c r="J68" i="41"/>
  <c r="H68" i="41"/>
  <c r="F68" i="41"/>
  <c r="D68" i="41"/>
  <c r="P67" i="41"/>
  <c r="N67" i="41"/>
  <c r="L67" i="41"/>
  <c r="J67" i="41"/>
  <c r="H67" i="41"/>
  <c r="F67" i="41"/>
  <c r="D67" i="41"/>
  <c r="P66" i="41"/>
  <c r="N66" i="41"/>
  <c r="L66" i="41"/>
  <c r="J66" i="41"/>
  <c r="H66" i="41"/>
  <c r="F66" i="41"/>
  <c r="D66" i="41"/>
  <c r="P65" i="41"/>
  <c r="N65" i="41"/>
  <c r="L65" i="41"/>
  <c r="J65" i="41"/>
  <c r="H65" i="41"/>
  <c r="F65" i="41"/>
  <c r="D65" i="41"/>
  <c r="P64" i="41"/>
  <c r="N64" i="41"/>
  <c r="L64" i="41"/>
  <c r="J64" i="41"/>
  <c r="H64" i="41"/>
  <c r="F64" i="41"/>
  <c r="D64" i="41"/>
  <c r="P63" i="41"/>
  <c r="N63" i="41"/>
  <c r="L63" i="41"/>
  <c r="J63" i="41"/>
  <c r="H63" i="41"/>
  <c r="F63" i="41"/>
  <c r="D63" i="41"/>
  <c r="P62" i="41"/>
  <c r="N62" i="41"/>
  <c r="L62" i="41"/>
  <c r="J62" i="41"/>
  <c r="H62" i="41"/>
  <c r="F62" i="41"/>
  <c r="D62" i="41"/>
  <c r="P61" i="41"/>
  <c r="N61" i="41"/>
  <c r="L61" i="41"/>
  <c r="J61" i="41"/>
  <c r="H61" i="41"/>
  <c r="F61" i="41"/>
  <c r="D61" i="41"/>
  <c r="P60" i="41"/>
  <c r="N60" i="41"/>
  <c r="L60" i="41"/>
  <c r="J60" i="41"/>
  <c r="H60" i="41"/>
  <c r="F60" i="41"/>
  <c r="D60" i="41"/>
  <c r="P59" i="41"/>
  <c r="N59" i="41"/>
  <c r="L59" i="41"/>
  <c r="J59" i="41"/>
  <c r="H59" i="41"/>
  <c r="F59" i="41"/>
  <c r="D59" i="41"/>
  <c r="P57" i="41"/>
  <c r="N57" i="41"/>
  <c r="L57" i="41"/>
  <c r="J57" i="41"/>
  <c r="H57" i="41"/>
  <c r="F57" i="41"/>
  <c r="D57" i="41"/>
  <c r="P55" i="41"/>
  <c r="N55" i="41"/>
  <c r="L55" i="41"/>
  <c r="J55" i="41"/>
  <c r="H55" i="41"/>
  <c r="F55" i="41"/>
  <c r="D55" i="41"/>
  <c r="P54" i="41"/>
  <c r="N54" i="41"/>
  <c r="L54" i="41"/>
  <c r="J54" i="41"/>
  <c r="H54" i="41"/>
  <c r="F54" i="41"/>
  <c r="D54" i="41"/>
  <c r="P53" i="41"/>
  <c r="N53" i="41"/>
  <c r="L53" i="41"/>
  <c r="J53" i="41"/>
  <c r="H53" i="41"/>
  <c r="F53" i="41"/>
  <c r="D53" i="41"/>
  <c r="P52" i="41"/>
  <c r="N52" i="41"/>
  <c r="L52" i="41"/>
  <c r="J52" i="41"/>
  <c r="H52" i="41"/>
  <c r="F52" i="41"/>
  <c r="D52" i="41"/>
  <c r="P51" i="41"/>
  <c r="N51" i="41"/>
  <c r="L51" i="41"/>
  <c r="J51" i="41"/>
  <c r="H51" i="41"/>
  <c r="F51" i="41"/>
  <c r="D51" i="41"/>
  <c r="P50" i="41"/>
  <c r="N50" i="41"/>
  <c r="L50" i="41"/>
  <c r="J50" i="41"/>
  <c r="H50" i="41"/>
  <c r="F50" i="41"/>
  <c r="D50" i="41"/>
  <c r="P49" i="41"/>
  <c r="N49" i="41"/>
  <c r="L49" i="41"/>
  <c r="J49" i="41"/>
  <c r="H49" i="41"/>
  <c r="F49" i="41"/>
  <c r="D49" i="41"/>
  <c r="P48" i="41"/>
  <c r="N48" i="41"/>
  <c r="L48" i="41"/>
  <c r="J48" i="41"/>
  <c r="H48" i="41"/>
  <c r="F48" i="41"/>
  <c r="D48" i="41"/>
  <c r="P47" i="41"/>
  <c r="N47" i="41"/>
  <c r="L47" i="41"/>
  <c r="J47" i="41"/>
  <c r="H47" i="41"/>
  <c r="F47" i="41"/>
  <c r="D47" i="41"/>
  <c r="P46" i="41"/>
  <c r="N46" i="41"/>
  <c r="L46" i="41"/>
  <c r="J46" i="41"/>
  <c r="H46" i="41"/>
  <c r="F46" i="41"/>
  <c r="D46" i="41"/>
  <c r="P45" i="41"/>
  <c r="N45" i="41"/>
  <c r="L45" i="41"/>
  <c r="J45" i="41"/>
  <c r="H45" i="41"/>
  <c r="F45" i="41"/>
  <c r="D45" i="41"/>
  <c r="P44" i="41"/>
  <c r="N44" i="41"/>
  <c r="L44" i="41"/>
  <c r="J44" i="41"/>
  <c r="H44" i="41"/>
  <c r="F44" i="41"/>
  <c r="D44" i="41"/>
  <c r="P42" i="41"/>
  <c r="N42" i="41"/>
  <c r="L42" i="41"/>
  <c r="J42" i="41"/>
  <c r="H42" i="41"/>
  <c r="F42" i="41"/>
  <c r="D42" i="41"/>
  <c r="P41" i="41"/>
  <c r="N41" i="41"/>
  <c r="L41" i="41"/>
  <c r="J41" i="41"/>
  <c r="H41" i="41"/>
  <c r="F41" i="41"/>
  <c r="D41" i="41"/>
  <c r="P40" i="41"/>
  <c r="N40" i="41"/>
  <c r="L40" i="41"/>
  <c r="J40" i="41"/>
  <c r="H40" i="41"/>
  <c r="F40" i="41"/>
  <c r="D40" i="41"/>
  <c r="P32" i="41"/>
  <c r="N32" i="41"/>
  <c r="L32" i="41"/>
  <c r="J32" i="41"/>
  <c r="H32" i="41"/>
  <c r="F32" i="41"/>
  <c r="D32" i="41"/>
  <c r="P30" i="41"/>
  <c r="N30" i="41"/>
  <c r="L30" i="41"/>
  <c r="J30" i="41"/>
  <c r="H30" i="41"/>
  <c r="F30" i="41"/>
  <c r="D30" i="41"/>
  <c r="P29" i="41"/>
  <c r="N29" i="41"/>
  <c r="L29" i="41"/>
  <c r="J29" i="41"/>
  <c r="H29" i="41"/>
  <c r="F29" i="41"/>
  <c r="D29" i="41"/>
  <c r="P28" i="41"/>
  <c r="N28" i="41"/>
  <c r="L28" i="41"/>
  <c r="J28" i="41"/>
  <c r="H28" i="41"/>
  <c r="F28" i="41"/>
  <c r="D28" i="41"/>
  <c r="P27" i="41"/>
  <c r="N27" i="41"/>
  <c r="L27" i="41"/>
  <c r="J27" i="41"/>
  <c r="H27" i="41"/>
  <c r="F27" i="41"/>
  <c r="D27" i="41"/>
  <c r="P26" i="41"/>
  <c r="N26" i="41"/>
  <c r="L26" i="41"/>
  <c r="J26" i="41"/>
  <c r="H26" i="41"/>
  <c r="F26" i="41"/>
  <c r="D26" i="41"/>
  <c r="P25" i="41"/>
  <c r="N25" i="41"/>
  <c r="L25" i="41"/>
  <c r="J25" i="41"/>
  <c r="H25" i="41"/>
  <c r="F25" i="41"/>
  <c r="D25" i="41"/>
  <c r="P24" i="41"/>
  <c r="N24" i="41"/>
  <c r="L24" i="41"/>
  <c r="J24" i="41"/>
  <c r="H24" i="41"/>
  <c r="F24" i="41"/>
  <c r="D24" i="41"/>
  <c r="P23" i="41"/>
  <c r="N23" i="41"/>
  <c r="L23" i="41"/>
  <c r="J23" i="41"/>
  <c r="H23" i="41"/>
  <c r="F23" i="41"/>
  <c r="D23" i="41"/>
  <c r="P22" i="41"/>
  <c r="N22" i="41"/>
  <c r="L22" i="41"/>
  <c r="J22" i="41"/>
  <c r="H22" i="41"/>
  <c r="F22" i="41"/>
  <c r="D22" i="41"/>
  <c r="P21" i="41"/>
  <c r="N21" i="41"/>
  <c r="L21" i="41"/>
  <c r="J21" i="41"/>
  <c r="H21" i="41"/>
  <c r="F21" i="41"/>
  <c r="D21" i="41"/>
  <c r="P20" i="41"/>
  <c r="N20" i="41"/>
  <c r="L20" i="41"/>
  <c r="J20" i="41"/>
  <c r="H20" i="41"/>
  <c r="F20" i="41"/>
  <c r="D20" i="41"/>
  <c r="P19" i="41"/>
  <c r="N19" i="41"/>
  <c r="L19" i="41"/>
  <c r="J19" i="41"/>
  <c r="H19" i="41"/>
  <c r="F19" i="41"/>
  <c r="D19" i="41"/>
  <c r="P17" i="41"/>
  <c r="N17" i="41"/>
  <c r="L17" i="41"/>
  <c r="J17" i="41"/>
  <c r="H17" i="41"/>
  <c r="F17" i="41"/>
  <c r="D17" i="41"/>
  <c r="P16" i="41"/>
  <c r="N16" i="41"/>
  <c r="L16" i="41"/>
  <c r="J16" i="41"/>
  <c r="H16" i="41"/>
  <c r="F16" i="41"/>
  <c r="D16" i="41"/>
  <c r="P15" i="41"/>
  <c r="N15" i="41"/>
  <c r="L15" i="41"/>
  <c r="J15" i="41"/>
  <c r="H15" i="41"/>
  <c r="F15" i="41"/>
  <c r="D15" i="41"/>
  <c r="P14" i="41"/>
  <c r="N14" i="41"/>
  <c r="L14" i="41"/>
  <c r="J14" i="41"/>
  <c r="H14" i="41"/>
  <c r="F14" i="41"/>
  <c r="D14" i="41"/>
  <c r="P13" i="41"/>
  <c r="N13" i="41"/>
  <c r="L13" i="41"/>
  <c r="J13" i="41"/>
  <c r="H13" i="41"/>
  <c r="F13" i="41"/>
  <c r="D13" i="41"/>
  <c r="P12" i="41"/>
  <c r="N12" i="41"/>
  <c r="L12" i="41"/>
  <c r="J12" i="41"/>
  <c r="H12" i="41"/>
  <c r="F12" i="41"/>
  <c r="D12" i="41"/>
  <c r="P11" i="41"/>
  <c r="N11" i="41"/>
  <c r="L11" i="41"/>
  <c r="J11" i="41"/>
  <c r="H11" i="41"/>
  <c r="F11" i="41"/>
  <c r="D11" i="41"/>
  <c r="P10" i="41"/>
  <c r="P9" i="41"/>
  <c r="N9" i="41"/>
  <c r="L9" i="41"/>
  <c r="J9" i="41"/>
  <c r="H9" i="41"/>
  <c r="F9" i="41"/>
  <c r="D9" i="41"/>
  <c r="P8" i="41"/>
  <c r="N8" i="41"/>
  <c r="L8" i="41"/>
  <c r="J8" i="41"/>
  <c r="H8" i="41"/>
  <c r="F8" i="41"/>
  <c r="D8" i="41"/>
  <c r="P7" i="41"/>
  <c r="N7" i="41"/>
  <c r="L7" i="41"/>
  <c r="J7" i="41"/>
  <c r="H7" i="41"/>
  <c r="F7" i="41"/>
  <c r="D7" i="41"/>
  <c r="P6" i="41"/>
  <c r="N6" i="41"/>
  <c r="L6" i="41"/>
  <c r="J6" i="41"/>
  <c r="H6" i="41"/>
  <c r="F6" i="41"/>
  <c r="D6" i="41"/>
  <c r="P5" i="41"/>
  <c r="N5" i="41"/>
  <c r="L5" i="41"/>
  <c r="J5" i="41"/>
  <c r="H5" i="41"/>
  <c r="F5" i="41"/>
  <c r="D5" i="41"/>
  <c r="P4" i="41"/>
  <c r="N4" i="41"/>
  <c r="L4" i="41"/>
  <c r="J4" i="41"/>
  <c r="H4" i="41"/>
  <c r="F4" i="41"/>
  <c r="D4" i="41"/>
  <c r="E3" i="41"/>
  <c r="G3" i="41" s="1"/>
  <c r="S167" i="24"/>
  <c r="S165" i="24"/>
  <c r="S164" i="24"/>
  <c r="S163" i="24"/>
  <c r="S153" i="24"/>
  <c r="S152" i="24"/>
  <c r="P146" i="41" l="1"/>
  <c r="P159" i="24" s="1"/>
  <c r="I3" i="41"/>
  <c r="G2" i="41"/>
  <c r="E2" i="41"/>
  <c r="D10" i="41"/>
  <c r="D146" i="41" s="1"/>
  <c r="D159" i="24" s="1"/>
  <c r="F10" i="41"/>
  <c r="F146" i="41" s="1"/>
  <c r="F159" i="24" s="1"/>
  <c r="H10" i="41"/>
  <c r="H146" i="41" s="1"/>
  <c r="H159" i="24" s="1"/>
  <c r="J10" i="41"/>
  <c r="J146" i="41" s="1"/>
  <c r="J159" i="24" s="1"/>
  <c r="L10" i="41"/>
  <c r="L146" i="41" s="1"/>
  <c r="L159" i="24" s="1"/>
  <c r="N10" i="41"/>
  <c r="N146" i="41" s="1"/>
  <c r="N159" i="24" s="1"/>
  <c r="D138" i="35"/>
  <c r="F138" i="35"/>
  <c r="H138" i="35"/>
  <c r="J138" i="35"/>
  <c r="L138" i="35"/>
  <c r="N138" i="35"/>
  <c r="P138" i="35"/>
  <c r="D138" i="34"/>
  <c r="F138" i="34"/>
  <c r="H138" i="34"/>
  <c r="J138" i="34"/>
  <c r="L138" i="34"/>
  <c r="N138" i="34"/>
  <c r="P138" i="34"/>
  <c r="D138" i="33"/>
  <c r="F138" i="33"/>
  <c r="H138" i="33"/>
  <c r="J138" i="33"/>
  <c r="L138" i="33"/>
  <c r="N138" i="33"/>
  <c r="P138" i="33"/>
  <c r="D138" i="32"/>
  <c r="F138" i="32"/>
  <c r="H138" i="32"/>
  <c r="J138" i="32"/>
  <c r="L138" i="32"/>
  <c r="N138" i="32"/>
  <c r="P138" i="32"/>
  <c r="D138" i="31"/>
  <c r="F138" i="31"/>
  <c r="H138" i="31"/>
  <c r="J138" i="31"/>
  <c r="L138" i="31"/>
  <c r="N138" i="31"/>
  <c r="P138" i="31"/>
  <c r="D138" i="37"/>
  <c r="F138" i="37"/>
  <c r="H138" i="37"/>
  <c r="J138" i="37"/>
  <c r="L138" i="37"/>
  <c r="N138" i="37"/>
  <c r="P138" i="37"/>
  <c r="D138" i="39"/>
  <c r="F138" i="39"/>
  <c r="H138" i="39"/>
  <c r="J138" i="39"/>
  <c r="L138" i="39"/>
  <c r="N138" i="39"/>
  <c r="P138" i="39"/>
  <c r="D138" i="30"/>
  <c r="F138" i="30"/>
  <c r="H138" i="30"/>
  <c r="J138" i="30"/>
  <c r="L138" i="30"/>
  <c r="N138" i="30"/>
  <c r="P138" i="30"/>
  <c r="D138" i="29"/>
  <c r="F138" i="29"/>
  <c r="H138" i="29"/>
  <c r="J138" i="29"/>
  <c r="L138" i="29"/>
  <c r="N138" i="29"/>
  <c r="P138" i="29"/>
  <c r="D138" i="28"/>
  <c r="F138" i="28"/>
  <c r="H138" i="28"/>
  <c r="J138" i="28"/>
  <c r="L138" i="28"/>
  <c r="N138" i="28"/>
  <c r="P138" i="28"/>
  <c r="D138" i="38"/>
  <c r="F138" i="38"/>
  <c r="H138" i="38"/>
  <c r="J138" i="38"/>
  <c r="L138" i="38"/>
  <c r="N138" i="38"/>
  <c r="P138" i="38"/>
  <c r="D138" i="36"/>
  <c r="F138" i="36"/>
  <c r="H138" i="36"/>
  <c r="J138" i="36"/>
  <c r="L138" i="36"/>
  <c r="N138" i="36"/>
  <c r="P138" i="36"/>
  <c r="D138" i="26"/>
  <c r="F138" i="26"/>
  <c r="H138" i="26"/>
  <c r="J138" i="26"/>
  <c r="L138" i="26"/>
  <c r="N138" i="26"/>
  <c r="P138" i="26"/>
  <c r="D138" i="27"/>
  <c r="F138" i="27"/>
  <c r="H138" i="27"/>
  <c r="J138" i="27"/>
  <c r="L138" i="27"/>
  <c r="N138" i="27"/>
  <c r="P138" i="27"/>
  <c r="D138" i="40"/>
  <c r="F138" i="40"/>
  <c r="H138" i="40"/>
  <c r="J138" i="40"/>
  <c r="L138" i="40"/>
  <c r="N138" i="40"/>
  <c r="P138" i="40"/>
  <c r="D138" i="25"/>
  <c r="F138" i="25"/>
  <c r="H138" i="25"/>
  <c r="J138" i="25"/>
  <c r="L138" i="25"/>
  <c r="N138" i="25"/>
  <c r="P138" i="25"/>
  <c r="D138" i="23"/>
  <c r="F138" i="23"/>
  <c r="H138" i="23"/>
  <c r="J138" i="23"/>
  <c r="L138" i="23"/>
  <c r="N138" i="23"/>
  <c r="P138" i="23"/>
  <c r="G138" i="24"/>
  <c r="G138" i="46" s="1"/>
  <c r="I138" i="24"/>
  <c r="I138" i="46" s="1"/>
  <c r="K138" i="24"/>
  <c r="K138" i="46" s="1"/>
  <c r="M138" i="24"/>
  <c r="M138" i="46" s="1"/>
  <c r="O138" i="24"/>
  <c r="O138" i="46" s="1"/>
  <c r="Q138" i="24"/>
  <c r="Q138" i="46" s="1"/>
  <c r="K138" i="41" l="1"/>
  <c r="K138" i="43"/>
  <c r="Q138" i="41"/>
  <c r="Q138" i="43"/>
  <c r="O138" i="41"/>
  <c r="O138" i="43"/>
  <c r="G138" i="41"/>
  <c r="G138" i="43"/>
  <c r="I138" i="41"/>
  <c r="I138" i="43"/>
  <c r="M138" i="41"/>
  <c r="M138" i="43"/>
  <c r="Q138" i="25"/>
  <c r="O138" i="25"/>
  <c r="M138" i="25"/>
  <c r="K138" i="25"/>
  <c r="I138" i="25"/>
  <c r="G138" i="25"/>
  <c r="Q138" i="27"/>
  <c r="O138" i="27"/>
  <c r="M138" i="27"/>
  <c r="K138" i="27"/>
  <c r="I138" i="27"/>
  <c r="G138" i="27"/>
  <c r="Q138" i="36"/>
  <c r="O138" i="36"/>
  <c r="M138" i="36"/>
  <c r="K138" i="36"/>
  <c r="I138" i="36"/>
  <c r="G138" i="36"/>
  <c r="Q138" i="28"/>
  <c r="O138" i="28"/>
  <c r="M138" i="28"/>
  <c r="K138" i="28"/>
  <c r="I138" i="28"/>
  <c r="G138" i="28"/>
  <c r="Q138" i="30"/>
  <c r="O138" i="30"/>
  <c r="M138" i="30"/>
  <c r="K138" i="30"/>
  <c r="I138" i="30"/>
  <c r="G138" i="30"/>
  <c r="Q138" i="37"/>
  <c r="O138" i="37"/>
  <c r="M138" i="37"/>
  <c r="K138" i="37"/>
  <c r="I138" i="37"/>
  <c r="G138" i="37"/>
  <c r="Q138" i="32"/>
  <c r="O138" i="32"/>
  <c r="M138" i="32"/>
  <c r="K138" i="32"/>
  <c r="I138" i="32"/>
  <c r="G138" i="32"/>
  <c r="Q138" i="34"/>
  <c r="O138" i="34"/>
  <c r="M138" i="34"/>
  <c r="K138" i="34"/>
  <c r="I138" i="34"/>
  <c r="G138" i="34"/>
  <c r="R138" i="24"/>
  <c r="E138" i="41"/>
  <c r="Q138" i="23"/>
  <c r="O138" i="23"/>
  <c r="M138" i="23"/>
  <c r="K138" i="23"/>
  <c r="I138" i="23"/>
  <c r="G138" i="23"/>
  <c r="Q138" i="40"/>
  <c r="O138" i="40"/>
  <c r="M138" i="40"/>
  <c r="K138" i="40"/>
  <c r="I138" i="40"/>
  <c r="G138" i="40"/>
  <c r="Q138" i="26"/>
  <c r="O138" i="26"/>
  <c r="M138" i="26"/>
  <c r="K138" i="26"/>
  <c r="I138" i="26"/>
  <c r="G138" i="26"/>
  <c r="Q138" i="38"/>
  <c r="O138" i="38"/>
  <c r="M138" i="38"/>
  <c r="K138" i="38"/>
  <c r="I138" i="38"/>
  <c r="G138" i="38"/>
  <c r="Q138" i="29"/>
  <c r="O138" i="29"/>
  <c r="M138" i="29"/>
  <c r="K138" i="29"/>
  <c r="I138" i="29"/>
  <c r="G138" i="29"/>
  <c r="Q138" i="39"/>
  <c r="O138" i="39"/>
  <c r="M138" i="39"/>
  <c r="K138" i="39"/>
  <c r="I138" i="39"/>
  <c r="G138" i="39"/>
  <c r="Q138" i="31"/>
  <c r="O138" i="31"/>
  <c r="M138" i="31"/>
  <c r="K138" i="31"/>
  <c r="I138" i="31"/>
  <c r="G138" i="31"/>
  <c r="Q138" i="33"/>
  <c r="O138" i="33"/>
  <c r="M138" i="33"/>
  <c r="K138" i="33"/>
  <c r="I138" i="33"/>
  <c r="G138" i="33"/>
  <c r="Q138" i="35"/>
  <c r="O138" i="35"/>
  <c r="M138" i="35"/>
  <c r="K138" i="35"/>
  <c r="I138" i="35"/>
  <c r="G138" i="35"/>
  <c r="R146" i="41"/>
  <c r="R159" i="24" s="1"/>
  <c r="K3" i="41"/>
  <c r="I2" i="41"/>
  <c r="E138" i="23"/>
  <c r="E138" i="25"/>
  <c r="E138" i="40"/>
  <c r="E138" i="27"/>
  <c r="E138" i="26"/>
  <c r="E138" i="36"/>
  <c r="E138" i="38"/>
  <c r="E138" i="28"/>
  <c r="E138" i="29"/>
  <c r="E138" i="30"/>
  <c r="E138" i="39"/>
  <c r="E138" i="37"/>
  <c r="E138" i="31"/>
  <c r="E138" i="32"/>
  <c r="E138" i="33"/>
  <c r="E138" i="34"/>
  <c r="E138" i="35"/>
  <c r="A76" i="26"/>
  <c r="D117" i="35"/>
  <c r="D117" i="34"/>
  <c r="D117" i="33"/>
  <c r="D117" i="32"/>
  <c r="D117" i="31"/>
  <c r="F117" i="37"/>
  <c r="H117" i="37"/>
  <c r="J117" i="37"/>
  <c r="L117" i="37"/>
  <c r="N117" i="37"/>
  <c r="P117" i="37"/>
  <c r="D117" i="37"/>
  <c r="D117" i="39"/>
  <c r="D117" i="30"/>
  <c r="D117" i="29"/>
  <c r="D117" i="28"/>
  <c r="D117" i="38"/>
  <c r="D117" i="36"/>
  <c r="D117" i="27"/>
  <c r="D117" i="25"/>
  <c r="D117" i="23"/>
  <c r="A117" i="26"/>
  <c r="F117" i="26" s="1"/>
  <c r="F117" i="35"/>
  <c r="H117" i="35"/>
  <c r="J117" i="35"/>
  <c r="L117" i="35"/>
  <c r="N117" i="35"/>
  <c r="P117" i="35"/>
  <c r="F117" i="34"/>
  <c r="H117" i="34"/>
  <c r="J117" i="34"/>
  <c r="L117" i="34"/>
  <c r="N117" i="34"/>
  <c r="P117" i="34"/>
  <c r="F117" i="33"/>
  <c r="H117" i="33"/>
  <c r="J117" i="33"/>
  <c r="L117" i="33"/>
  <c r="N117" i="33"/>
  <c r="P117" i="33"/>
  <c r="F117" i="32"/>
  <c r="H117" i="32"/>
  <c r="J117" i="32"/>
  <c r="L117" i="32"/>
  <c r="N117" i="32"/>
  <c r="P117" i="32"/>
  <c r="F117" i="31"/>
  <c r="H117" i="31"/>
  <c r="J117" i="31"/>
  <c r="L117" i="31"/>
  <c r="N117" i="31"/>
  <c r="P117" i="31"/>
  <c r="F117" i="39"/>
  <c r="H117" i="39"/>
  <c r="J117" i="39"/>
  <c r="L117" i="39"/>
  <c r="N117" i="39"/>
  <c r="P117" i="39"/>
  <c r="F117" i="30"/>
  <c r="H117" i="30"/>
  <c r="J117" i="30"/>
  <c r="L117" i="30"/>
  <c r="N117" i="30"/>
  <c r="P117" i="30"/>
  <c r="F117" i="29"/>
  <c r="H117" i="29"/>
  <c r="J117" i="29"/>
  <c r="L117" i="29"/>
  <c r="N117" i="29"/>
  <c r="P117" i="29"/>
  <c r="F117" i="28"/>
  <c r="H117" i="28"/>
  <c r="J117" i="28"/>
  <c r="L117" i="28"/>
  <c r="N117" i="28"/>
  <c r="P117" i="28"/>
  <c r="F117" i="38"/>
  <c r="H117" i="38"/>
  <c r="J117" i="38"/>
  <c r="L117" i="38"/>
  <c r="N117" i="38"/>
  <c r="P117" i="38"/>
  <c r="F117" i="36"/>
  <c r="H117" i="36"/>
  <c r="J117" i="36"/>
  <c r="L117" i="36"/>
  <c r="N117" i="36"/>
  <c r="P117" i="36"/>
  <c r="P117" i="26"/>
  <c r="F117" i="27"/>
  <c r="H117" i="27"/>
  <c r="J117" i="27"/>
  <c r="L117" i="27"/>
  <c r="N117" i="27"/>
  <c r="P117" i="27"/>
  <c r="F117" i="40"/>
  <c r="H117" i="40"/>
  <c r="J117" i="40"/>
  <c r="L117" i="40"/>
  <c r="N117" i="40"/>
  <c r="P117" i="40"/>
  <c r="F117" i="25"/>
  <c r="H117" i="25"/>
  <c r="J117" i="25"/>
  <c r="L117" i="25"/>
  <c r="N117" i="25"/>
  <c r="P117" i="25"/>
  <c r="N117" i="23"/>
  <c r="F117" i="23"/>
  <c r="H117" i="23"/>
  <c r="J117" i="23"/>
  <c r="L117" i="23"/>
  <c r="P117" i="23"/>
  <c r="E117" i="24"/>
  <c r="E117" i="46" s="1"/>
  <c r="A72" i="27"/>
  <c r="A47" i="25"/>
  <c r="P145" i="40"/>
  <c r="N145" i="40"/>
  <c r="L145" i="40"/>
  <c r="J145" i="40"/>
  <c r="H145" i="40"/>
  <c r="F145" i="40"/>
  <c r="D145" i="40"/>
  <c r="P144" i="40"/>
  <c r="N144" i="40"/>
  <c r="L144" i="40"/>
  <c r="J144" i="40"/>
  <c r="H144" i="40"/>
  <c r="F144" i="40"/>
  <c r="D144" i="40"/>
  <c r="P143" i="40"/>
  <c r="P142" i="40"/>
  <c r="N142" i="40"/>
  <c r="L142" i="40"/>
  <c r="J142" i="40"/>
  <c r="H142" i="40"/>
  <c r="F142" i="40"/>
  <c r="D142" i="40"/>
  <c r="P141" i="40"/>
  <c r="N141" i="40"/>
  <c r="L141" i="40"/>
  <c r="J141" i="40"/>
  <c r="H141" i="40"/>
  <c r="F141" i="40"/>
  <c r="D141" i="40"/>
  <c r="P140" i="40"/>
  <c r="N140" i="40"/>
  <c r="L140" i="40"/>
  <c r="J140" i="40"/>
  <c r="H140" i="40"/>
  <c r="F140" i="40"/>
  <c r="D140" i="40"/>
  <c r="P139" i="40"/>
  <c r="N139" i="40"/>
  <c r="L139" i="40"/>
  <c r="J139" i="40"/>
  <c r="H139" i="40"/>
  <c r="F139" i="40"/>
  <c r="D139" i="40"/>
  <c r="P137" i="40"/>
  <c r="N137" i="40"/>
  <c r="L137" i="40"/>
  <c r="J137" i="40"/>
  <c r="H137" i="40"/>
  <c r="F137" i="40"/>
  <c r="D137" i="40"/>
  <c r="P136" i="40"/>
  <c r="N136" i="40"/>
  <c r="L136" i="40"/>
  <c r="J136" i="40"/>
  <c r="H136" i="40"/>
  <c r="F136" i="40"/>
  <c r="D136" i="40"/>
  <c r="P135" i="40"/>
  <c r="N135" i="40"/>
  <c r="L135" i="40"/>
  <c r="J135" i="40"/>
  <c r="H135" i="40"/>
  <c r="F135" i="40"/>
  <c r="D135" i="40"/>
  <c r="P134" i="40"/>
  <c r="N134" i="40"/>
  <c r="L134" i="40"/>
  <c r="J134" i="40"/>
  <c r="H134" i="40"/>
  <c r="F134" i="40"/>
  <c r="D134" i="40"/>
  <c r="P133" i="40"/>
  <c r="N133" i="40"/>
  <c r="L133" i="40"/>
  <c r="J133" i="40"/>
  <c r="H133" i="40"/>
  <c r="F133" i="40"/>
  <c r="D133" i="40"/>
  <c r="P128" i="40"/>
  <c r="N128" i="40"/>
  <c r="L128" i="40"/>
  <c r="J128" i="40"/>
  <c r="H128" i="40"/>
  <c r="F128" i="40"/>
  <c r="D128" i="40"/>
  <c r="P127" i="40"/>
  <c r="N127" i="40"/>
  <c r="L127" i="40"/>
  <c r="J127" i="40"/>
  <c r="H127" i="40"/>
  <c r="F127" i="40"/>
  <c r="D127" i="40"/>
  <c r="P126" i="40"/>
  <c r="N126" i="40"/>
  <c r="L126" i="40"/>
  <c r="J126" i="40"/>
  <c r="H126" i="40"/>
  <c r="F126" i="40"/>
  <c r="D126" i="40"/>
  <c r="P125" i="40"/>
  <c r="N125" i="40"/>
  <c r="L125" i="40"/>
  <c r="J125" i="40"/>
  <c r="H125" i="40"/>
  <c r="F125" i="40"/>
  <c r="D125" i="40"/>
  <c r="P124" i="40"/>
  <c r="N124" i="40"/>
  <c r="L124" i="40"/>
  <c r="J124" i="40"/>
  <c r="H124" i="40"/>
  <c r="F124" i="40"/>
  <c r="D124" i="40"/>
  <c r="P122" i="40"/>
  <c r="N122" i="40"/>
  <c r="L122" i="40"/>
  <c r="J122" i="40"/>
  <c r="H122" i="40"/>
  <c r="F122" i="40"/>
  <c r="D122" i="40"/>
  <c r="P121" i="40"/>
  <c r="N121" i="40"/>
  <c r="L121" i="40"/>
  <c r="J121" i="40"/>
  <c r="H121" i="40"/>
  <c r="F121" i="40"/>
  <c r="D121" i="40"/>
  <c r="P120" i="40"/>
  <c r="N120" i="40"/>
  <c r="L120" i="40"/>
  <c r="J120" i="40"/>
  <c r="H120" i="40"/>
  <c r="F120" i="40"/>
  <c r="D120" i="40"/>
  <c r="P118" i="40"/>
  <c r="N118" i="40"/>
  <c r="L118" i="40"/>
  <c r="J118" i="40"/>
  <c r="H118" i="40"/>
  <c r="F118" i="40"/>
  <c r="D118" i="40"/>
  <c r="P116" i="40"/>
  <c r="N116" i="40"/>
  <c r="L116" i="40"/>
  <c r="J116" i="40"/>
  <c r="H116" i="40"/>
  <c r="F116" i="40"/>
  <c r="D116" i="40"/>
  <c r="P115" i="40"/>
  <c r="N115" i="40"/>
  <c r="L115" i="40"/>
  <c r="J115" i="40"/>
  <c r="H115" i="40"/>
  <c r="F115" i="40"/>
  <c r="D115" i="40"/>
  <c r="P114" i="40"/>
  <c r="N114" i="40"/>
  <c r="L114" i="40"/>
  <c r="J114" i="40"/>
  <c r="H114" i="40"/>
  <c r="F114" i="40"/>
  <c r="D114" i="40"/>
  <c r="P113" i="40"/>
  <c r="N113" i="40"/>
  <c r="L113" i="40"/>
  <c r="J113" i="40"/>
  <c r="H113" i="40"/>
  <c r="F113" i="40"/>
  <c r="D113" i="40"/>
  <c r="P112" i="40"/>
  <c r="P111" i="40"/>
  <c r="N111" i="40"/>
  <c r="L111" i="40"/>
  <c r="J111" i="40"/>
  <c r="H111" i="40"/>
  <c r="F111" i="40"/>
  <c r="D111" i="40"/>
  <c r="P110" i="40"/>
  <c r="N110" i="40"/>
  <c r="L110" i="40"/>
  <c r="J110" i="40"/>
  <c r="H110" i="40"/>
  <c r="F110" i="40"/>
  <c r="D110" i="40"/>
  <c r="P109" i="40"/>
  <c r="N109" i="40"/>
  <c r="L109" i="40"/>
  <c r="J109" i="40"/>
  <c r="H109" i="40"/>
  <c r="F109" i="40"/>
  <c r="D109" i="40"/>
  <c r="P108" i="40"/>
  <c r="N108" i="40"/>
  <c r="L108" i="40"/>
  <c r="J108" i="40"/>
  <c r="H108" i="40"/>
  <c r="F108" i="40"/>
  <c r="D108" i="40"/>
  <c r="P107" i="40"/>
  <c r="P106" i="40"/>
  <c r="N106" i="40"/>
  <c r="L106" i="40"/>
  <c r="J106" i="40"/>
  <c r="H106" i="40"/>
  <c r="F106" i="40"/>
  <c r="D106" i="40"/>
  <c r="P105" i="40"/>
  <c r="N105" i="40"/>
  <c r="L105" i="40"/>
  <c r="J105" i="40"/>
  <c r="H105" i="40"/>
  <c r="F105" i="40"/>
  <c r="D105" i="40"/>
  <c r="P104" i="40"/>
  <c r="N104" i="40"/>
  <c r="L104" i="40"/>
  <c r="J104" i="40"/>
  <c r="H104" i="40"/>
  <c r="F104" i="40"/>
  <c r="D104" i="40"/>
  <c r="P102" i="40"/>
  <c r="N102" i="40"/>
  <c r="L102" i="40"/>
  <c r="J102" i="40"/>
  <c r="H102" i="40"/>
  <c r="F102" i="40"/>
  <c r="D102" i="40"/>
  <c r="P101" i="40"/>
  <c r="N101" i="40"/>
  <c r="L101" i="40"/>
  <c r="J101" i="40"/>
  <c r="H101" i="40"/>
  <c r="F101" i="40"/>
  <c r="D101" i="40"/>
  <c r="P100" i="40"/>
  <c r="P99" i="40"/>
  <c r="N99" i="40"/>
  <c r="L99" i="40"/>
  <c r="J99" i="40"/>
  <c r="H99" i="40"/>
  <c r="F99" i="40"/>
  <c r="D99" i="40"/>
  <c r="P98" i="40"/>
  <c r="N98" i="40"/>
  <c r="L98" i="40"/>
  <c r="J98" i="40"/>
  <c r="H98" i="40"/>
  <c r="F98" i="40"/>
  <c r="D98" i="40"/>
  <c r="P97" i="40"/>
  <c r="N97" i="40"/>
  <c r="L97" i="40"/>
  <c r="J97" i="40"/>
  <c r="H97" i="40"/>
  <c r="F97" i="40"/>
  <c r="D97" i="40"/>
  <c r="P96" i="40"/>
  <c r="N96" i="40"/>
  <c r="L96" i="40"/>
  <c r="J96" i="40"/>
  <c r="H96" i="40"/>
  <c r="F96" i="40"/>
  <c r="D96" i="40"/>
  <c r="P95" i="40"/>
  <c r="N95" i="40"/>
  <c r="L95" i="40"/>
  <c r="J95" i="40"/>
  <c r="H95" i="40"/>
  <c r="F95" i="40"/>
  <c r="D95" i="40"/>
  <c r="P94" i="40"/>
  <c r="N94" i="40"/>
  <c r="L94" i="40"/>
  <c r="J94" i="40"/>
  <c r="H94" i="40"/>
  <c r="F94" i="40"/>
  <c r="D94" i="40"/>
  <c r="P93" i="40"/>
  <c r="N93" i="40"/>
  <c r="L93" i="40"/>
  <c r="J93" i="40"/>
  <c r="H93" i="40"/>
  <c r="F93" i="40"/>
  <c r="D93" i="40"/>
  <c r="P92" i="40"/>
  <c r="N92" i="40"/>
  <c r="L92" i="40"/>
  <c r="J92" i="40"/>
  <c r="H92" i="40"/>
  <c r="F92" i="40"/>
  <c r="D92" i="40"/>
  <c r="P91" i="40"/>
  <c r="N91" i="40"/>
  <c r="L91" i="40"/>
  <c r="J91" i="40"/>
  <c r="H91" i="40"/>
  <c r="F91" i="40"/>
  <c r="D91" i="40"/>
  <c r="P90" i="40"/>
  <c r="P89" i="40"/>
  <c r="N89" i="40"/>
  <c r="L89" i="40"/>
  <c r="J89" i="40"/>
  <c r="H89" i="40"/>
  <c r="F89" i="40"/>
  <c r="D89" i="40"/>
  <c r="P88" i="40"/>
  <c r="N88" i="40"/>
  <c r="L88" i="40"/>
  <c r="J88" i="40"/>
  <c r="H88" i="40"/>
  <c r="F88" i="40"/>
  <c r="D88" i="40"/>
  <c r="P87" i="40"/>
  <c r="N87" i="40"/>
  <c r="L87" i="40"/>
  <c r="J87" i="40"/>
  <c r="H87" i="40"/>
  <c r="F87" i="40"/>
  <c r="D87" i="40"/>
  <c r="P86" i="40"/>
  <c r="N86" i="40"/>
  <c r="L86" i="40"/>
  <c r="J86" i="40"/>
  <c r="H86" i="40"/>
  <c r="F86" i="40"/>
  <c r="D86" i="40"/>
  <c r="P85" i="40"/>
  <c r="N85" i="40"/>
  <c r="L85" i="40"/>
  <c r="J85" i="40"/>
  <c r="H85" i="40"/>
  <c r="F85" i="40"/>
  <c r="D85" i="40"/>
  <c r="P84" i="40"/>
  <c r="N84" i="40"/>
  <c r="L84" i="40"/>
  <c r="J84" i="40"/>
  <c r="H84" i="40"/>
  <c r="F84" i="40"/>
  <c r="D84" i="40"/>
  <c r="P83" i="40"/>
  <c r="N83" i="40"/>
  <c r="L83" i="40"/>
  <c r="J83" i="40"/>
  <c r="H83" i="40"/>
  <c r="F83" i="40"/>
  <c r="D83" i="40"/>
  <c r="P82" i="40"/>
  <c r="N82" i="40"/>
  <c r="L82" i="40"/>
  <c r="J82" i="40"/>
  <c r="H82" i="40"/>
  <c r="F82" i="40"/>
  <c r="D82" i="40"/>
  <c r="P81" i="40"/>
  <c r="N81" i="40"/>
  <c r="L81" i="40"/>
  <c r="J81" i="40"/>
  <c r="H81" i="40"/>
  <c r="F81" i="40"/>
  <c r="D81" i="40"/>
  <c r="P80" i="40"/>
  <c r="N80" i="40"/>
  <c r="L80" i="40"/>
  <c r="J80" i="40"/>
  <c r="H80" i="40"/>
  <c r="F80" i="40"/>
  <c r="D80" i="40"/>
  <c r="P79" i="40"/>
  <c r="P78" i="40"/>
  <c r="N78" i="40"/>
  <c r="L78" i="40"/>
  <c r="J78" i="40"/>
  <c r="H78" i="40"/>
  <c r="F78" i="40"/>
  <c r="D78" i="40"/>
  <c r="B77" i="40"/>
  <c r="A77" i="40"/>
  <c r="P77" i="40" s="1"/>
  <c r="P76" i="40"/>
  <c r="N76" i="40"/>
  <c r="L76" i="40"/>
  <c r="J76" i="40"/>
  <c r="H76" i="40"/>
  <c r="F76" i="40"/>
  <c r="D76" i="40"/>
  <c r="P75" i="40"/>
  <c r="P74" i="40"/>
  <c r="N74" i="40"/>
  <c r="L74" i="40"/>
  <c r="J74" i="40"/>
  <c r="H74" i="40"/>
  <c r="F74" i="40"/>
  <c r="D74" i="40"/>
  <c r="P73" i="40"/>
  <c r="N73" i="40"/>
  <c r="L73" i="40"/>
  <c r="J73" i="40"/>
  <c r="H73" i="40"/>
  <c r="F73" i="40"/>
  <c r="D73" i="40"/>
  <c r="P72" i="40"/>
  <c r="N72" i="40"/>
  <c r="L72" i="40"/>
  <c r="J72" i="40"/>
  <c r="H72" i="40"/>
  <c r="F72" i="40"/>
  <c r="D72" i="40"/>
  <c r="P71" i="40"/>
  <c r="N71" i="40"/>
  <c r="L71" i="40"/>
  <c r="J71" i="40"/>
  <c r="H71" i="40"/>
  <c r="F71" i="40"/>
  <c r="D71" i="40"/>
  <c r="P70" i="40"/>
  <c r="N70" i="40"/>
  <c r="L70" i="40"/>
  <c r="J70" i="40"/>
  <c r="H70" i="40"/>
  <c r="F70" i="40"/>
  <c r="D70" i="40"/>
  <c r="P69" i="40"/>
  <c r="N69" i="40"/>
  <c r="L69" i="40"/>
  <c r="J69" i="40"/>
  <c r="H69" i="40"/>
  <c r="F69" i="40"/>
  <c r="D69" i="40"/>
  <c r="P68" i="40"/>
  <c r="N68" i="40"/>
  <c r="L68" i="40"/>
  <c r="J68" i="40"/>
  <c r="H68" i="40"/>
  <c r="F68" i="40"/>
  <c r="D68" i="40"/>
  <c r="P67" i="40"/>
  <c r="N67" i="40"/>
  <c r="L67" i="40"/>
  <c r="J67" i="40"/>
  <c r="H67" i="40"/>
  <c r="F67" i="40"/>
  <c r="D67" i="40"/>
  <c r="P66" i="40"/>
  <c r="N66" i="40"/>
  <c r="L66" i="40"/>
  <c r="J66" i="40"/>
  <c r="H66" i="40"/>
  <c r="F66" i="40"/>
  <c r="D66" i="40"/>
  <c r="P65" i="40"/>
  <c r="N65" i="40"/>
  <c r="L65" i="40"/>
  <c r="J65" i="40"/>
  <c r="H65" i="40"/>
  <c r="F65" i="40"/>
  <c r="D65" i="40"/>
  <c r="P64" i="40"/>
  <c r="N64" i="40"/>
  <c r="L64" i="40"/>
  <c r="J64" i="40"/>
  <c r="H64" i="40"/>
  <c r="F64" i="40"/>
  <c r="D64" i="40"/>
  <c r="P63" i="40"/>
  <c r="P62" i="40"/>
  <c r="N62" i="40"/>
  <c r="L62" i="40"/>
  <c r="J62" i="40"/>
  <c r="H62" i="40"/>
  <c r="F62" i="40"/>
  <c r="D62" i="40"/>
  <c r="P61" i="40"/>
  <c r="N61" i="40"/>
  <c r="L61" i="40"/>
  <c r="J61" i="40"/>
  <c r="H61" i="40"/>
  <c r="F61" i="40"/>
  <c r="D61" i="40"/>
  <c r="P60" i="40"/>
  <c r="N60" i="40"/>
  <c r="L60" i="40"/>
  <c r="J60" i="40"/>
  <c r="H60" i="40"/>
  <c r="F60" i="40"/>
  <c r="D60" i="40"/>
  <c r="P59" i="40"/>
  <c r="N59" i="40"/>
  <c r="L59" i="40"/>
  <c r="J59" i="40"/>
  <c r="H59" i="40"/>
  <c r="F59" i="40"/>
  <c r="D59" i="40"/>
  <c r="P57" i="40"/>
  <c r="N57" i="40"/>
  <c r="L57" i="40"/>
  <c r="J57" i="40"/>
  <c r="H57" i="40"/>
  <c r="F57" i="40"/>
  <c r="D57" i="40"/>
  <c r="P55" i="40"/>
  <c r="N55" i="40"/>
  <c r="L55" i="40"/>
  <c r="J55" i="40"/>
  <c r="H55" i="40"/>
  <c r="F55" i="40"/>
  <c r="D55" i="40"/>
  <c r="P54" i="40"/>
  <c r="P53" i="40"/>
  <c r="N53" i="40"/>
  <c r="L53" i="40"/>
  <c r="J53" i="40"/>
  <c r="H53" i="40"/>
  <c r="F53" i="40"/>
  <c r="D53" i="40"/>
  <c r="P52" i="40"/>
  <c r="N52" i="40"/>
  <c r="L52" i="40"/>
  <c r="J52" i="40"/>
  <c r="H52" i="40"/>
  <c r="F52" i="40"/>
  <c r="D52" i="40"/>
  <c r="P51" i="40"/>
  <c r="N51" i="40"/>
  <c r="L51" i="40"/>
  <c r="J51" i="40"/>
  <c r="H51" i="40"/>
  <c r="F51" i="40"/>
  <c r="D51" i="40"/>
  <c r="P50" i="40"/>
  <c r="N50" i="40"/>
  <c r="L50" i="40"/>
  <c r="J50" i="40"/>
  <c r="H50" i="40"/>
  <c r="F50" i="40"/>
  <c r="D50" i="40"/>
  <c r="P49" i="40"/>
  <c r="N49" i="40"/>
  <c r="L49" i="40"/>
  <c r="J49" i="40"/>
  <c r="H49" i="40"/>
  <c r="F49" i="40"/>
  <c r="D49" i="40"/>
  <c r="P48" i="40"/>
  <c r="N48" i="40"/>
  <c r="L48" i="40"/>
  <c r="J48" i="40"/>
  <c r="H48" i="40"/>
  <c r="F48" i="40"/>
  <c r="D48" i="40"/>
  <c r="P47" i="40"/>
  <c r="N47" i="40"/>
  <c r="L47" i="40"/>
  <c r="J47" i="40"/>
  <c r="H47" i="40"/>
  <c r="F47" i="40"/>
  <c r="D47" i="40"/>
  <c r="P46" i="40"/>
  <c r="N46" i="40"/>
  <c r="L46" i="40"/>
  <c r="J46" i="40"/>
  <c r="H46" i="40"/>
  <c r="F46" i="40"/>
  <c r="D46" i="40"/>
  <c r="P45" i="40"/>
  <c r="P44" i="40"/>
  <c r="N44" i="40"/>
  <c r="L44" i="40"/>
  <c r="J44" i="40"/>
  <c r="H44" i="40"/>
  <c r="F44" i="40"/>
  <c r="D44" i="40"/>
  <c r="P42" i="40"/>
  <c r="N42" i="40"/>
  <c r="L42" i="40"/>
  <c r="J42" i="40"/>
  <c r="H42" i="40"/>
  <c r="F42" i="40"/>
  <c r="D42" i="40"/>
  <c r="P41" i="40"/>
  <c r="N41" i="40"/>
  <c r="L41" i="40"/>
  <c r="J41" i="40"/>
  <c r="H41" i="40"/>
  <c r="F41" i="40"/>
  <c r="D41" i="40"/>
  <c r="P40" i="40"/>
  <c r="P32" i="40"/>
  <c r="N32" i="40"/>
  <c r="L32" i="40"/>
  <c r="J32" i="40"/>
  <c r="H32" i="40"/>
  <c r="F32" i="40"/>
  <c r="D32" i="40"/>
  <c r="P30" i="40"/>
  <c r="N30" i="40"/>
  <c r="L30" i="40"/>
  <c r="J30" i="40"/>
  <c r="H30" i="40"/>
  <c r="F30" i="40"/>
  <c r="D30" i="40"/>
  <c r="P29" i="40"/>
  <c r="N29" i="40"/>
  <c r="L29" i="40"/>
  <c r="J29" i="40"/>
  <c r="H29" i="40"/>
  <c r="F29" i="40"/>
  <c r="D29" i="40"/>
  <c r="P28" i="40"/>
  <c r="N28" i="40"/>
  <c r="L28" i="40"/>
  <c r="J28" i="40"/>
  <c r="H28" i="40"/>
  <c r="F28" i="40"/>
  <c r="D28" i="40"/>
  <c r="P27" i="40"/>
  <c r="N27" i="40"/>
  <c r="L27" i="40"/>
  <c r="J27" i="40"/>
  <c r="H27" i="40"/>
  <c r="F27" i="40"/>
  <c r="D27" i="40"/>
  <c r="P26" i="40"/>
  <c r="N26" i="40"/>
  <c r="L26" i="40"/>
  <c r="J26" i="40"/>
  <c r="H26" i="40"/>
  <c r="F26" i="40"/>
  <c r="D26" i="40"/>
  <c r="P25" i="40"/>
  <c r="P24" i="40"/>
  <c r="N24" i="40"/>
  <c r="L24" i="40"/>
  <c r="J24" i="40"/>
  <c r="H24" i="40"/>
  <c r="F24" i="40"/>
  <c r="D24" i="40"/>
  <c r="P23" i="40"/>
  <c r="N23" i="40"/>
  <c r="L23" i="40"/>
  <c r="J23" i="40"/>
  <c r="H23" i="40"/>
  <c r="F23" i="40"/>
  <c r="D23" i="40"/>
  <c r="P22" i="40"/>
  <c r="N22" i="40"/>
  <c r="L22" i="40"/>
  <c r="J22" i="40"/>
  <c r="H22" i="40"/>
  <c r="F22" i="40"/>
  <c r="D22" i="40"/>
  <c r="P21" i="40"/>
  <c r="N21" i="40"/>
  <c r="L21" i="40"/>
  <c r="J21" i="40"/>
  <c r="H21" i="40"/>
  <c r="F21" i="40"/>
  <c r="D21" i="40"/>
  <c r="P20" i="40"/>
  <c r="N20" i="40"/>
  <c r="L20" i="40"/>
  <c r="J20" i="40"/>
  <c r="H20" i="40"/>
  <c r="F20" i="40"/>
  <c r="D20" i="40"/>
  <c r="P19" i="40"/>
  <c r="N19" i="40"/>
  <c r="L19" i="40"/>
  <c r="J19" i="40"/>
  <c r="H19" i="40"/>
  <c r="F19" i="40"/>
  <c r="D19" i="40"/>
  <c r="P17" i="40"/>
  <c r="N17" i="40"/>
  <c r="L17" i="40"/>
  <c r="J17" i="40"/>
  <c r="H17" i="40"/>
  <c r="F17" i="40"/>
  <c r="D17" i="40"/>
  <c r="P16" i="40"/>
  <c r="N16" i="40"/>
  <c r="L16" i="40"/>
  <c r="J16" i="40"/>
  <c r="H16" i="40"/>
  <c r="F16" i="40"/>
  <c r="D16" i="40"/>
  <c r="P15" i="40"/>
  <c r="N15" i="40"/>
  <c r="L15" i="40"/>
  <c r="J15" i="40"/>
  <c r="H15" i="40"/>
  <c r="F15" i="40"/>
  <c r="D15" i="40"/>
  <c r="P14" i="40"/>
  <c r="N14" i="40"/>
  <c r="L14" i="40"/>
  <c r="J14" i="40"/>
  <c r="H14" i="40"/>
  <c r="F14" i="40"/>
  <c r="D14" i="40"/>
  <c r="P13" i="40"/>
  <c r="N13" i="40"/>
  <c r="L13" i="40"/>
  <c r="J13" i="40"/>
  <c r="H13" i="40"/>
  <c r="F13" i="40"/>
  <c r="D13" i="40"/>
  <c r="P12" i="40"/>
  <c r="N12" i="40"/>
  <c r="L12" i="40"/>
  <c r="J12" i="40"/>
  <c r="H12" i="40"/>
  <c r="F12" i="40"/>
  <c r="D12" i="40"/>
  <c r="P11" i="40"/>
  <c r="N11" i="40"/>
  <c r="L11" i="40"/>
  <c r="J11" i="40"/>
  <c r="H11" i="40"/>
  <c r="F11" i="40"/>
  <c r="D11" i="40"/>
  <c r="P10" i="40"/>
  <c r="P9" i="40"/>
  <c r="N9" i="40"/>
  <c r="L9" i="40"/>
  <c r="J9" i="40"/>
  <c r="H9" i="40"/>
  <c r="F9" i="40"/>
  <c r="D9" i="40"/>
  <c r="P8" i="40"/>
  <c r="N8" i="40"/>
  <c r="L8" i="40"/>
  <c r="J8" i="40"/>
  <c r="H8" i="40"/>
  <c r="F8" i="40"/>
  <c r="D8" i="40"/>
  <c r="P7" i="40"/>
  <c r="N7" i="40"/>
  <c r="L7" i="40"/>
  <c r="J7" i="40"/>
  <c r="H7" i="40"/>
  <c r="F7" i="40"/>
  <c r="D7" i="40"/>
  <c r="P6" i="40"/>
  <c r="N6" i="40"/>
  <c r="L6" i="40"/>
  <c r="J6" i="40"/>
  <c r="H6" i="40"/>
  <c r="F6" i="40"/>
  <c r="D6" i="40"/>
  <c r="P5" i="40"/>
  <c r="N5" i="40"/>
  <c r="L5" i="40"/>
  <c r="J5" i="40"/>
  <c r="H5" i="40"/>
  <c r="F5" i="40"/>
  <c r="D5" i="40"/>
  <c r="P4" i="40"/>
  <c r="N4" i="40"/>
  <c r="L4" i="40"/>
  <c r="J4" i="40"/>
  <c r="H4" i="40"/>
  <c r="F4" i="40"/>
  <c r="D4" i="40"/>
  <c r="E3" i="40"/>
  <c r="G3" i="40" s="1"/>
  <c r="P145" i="39"/>
  <c r="N145" i="39"/>
  <c r="L145" i="39"/>
  <c r="J145" i="39"/>
  <c r="H145" i="39"/>
  <c r="F145" i="39"/>
  <c r="D145" i="39"/>
  <c r="P144" i="39"/>
  <c r="N144" i="39"/>
  <c r="L144" i="39"/>
  <c r="J144" i="39"/>
  <c r="H144" i="39"/>
  <c r="F144" i="39"/>
  <c r="D144" i="39"/>
  <c r="P143" i="39"/>
  <c r="P142" i="39"/>
  <c r="N142" i="39"/>
  <c r="L142" i="39"/>
  <c r="J142" i="39"/>
  <c r="H142" i="39"/>
  <c r="F142" i="39"/>
  <c r="D142" i="39"/>
  <c r="P141" i="39"/>
  <c r="N141" i="39"/>
  <c r="L141" i="39"/>
  <c r="J141" i="39"/>
  <c r="H141" i="39"/>
  <c r="F141" i="39"/>
  <c r="D141" i="39"/>
  <c r="A140" i="39"/>
  <c r="P140" i="39" s="1"/>
  <c r="P139" i="39"/>
  <c r="N139" i="39"/>
  <c r="L139" i="39"/>
  <c r="J139" i="39"/>
  <c r="H139" i="39"/>
  <c r="F139" i="39"/>
  <c r="D139" i="39"/>
  <c r="P137" i="39"/>
  <c r="N137" i="39"/>
  <c r="L137" i="39"/>
  <c r="J137" i="39"/>
  <c r="H137" i="39"/>
  <c r="F137" i="39"/>
  <c r="D137" i="39"/>
  <c r="P136" i="39"/>
  <c r="N136" i="39"/>
  <c r="L136" i="39"/>
  <c r="J136" i="39"/>
  <c r="H136" i="39"/>
  <c r="F136" i="39"/>
  <c r="D136" i="39"/>
  <c r="P135" i="39"/>
  <c r="N135" i="39"/>
  <c r="L135" i="39"/>
  <c r="J135" i="39"/>
  <c r="H135" i="39"/>
  <c r="F135" i="39"/>
  <c r="D135" i="39"/>
  <c r="P134" i="39"/>
  <c r="N134" i="39"/>
  <c r="L134" i="39"/>
  <c r="J134" i="39"/>
  <c r="H134" i="39"/>
  <c r="F134" i="39"/>
  <c r="D134" i="39"/>
  <c r="P133" i="39"/>
  <c r="N133" i="39"/>
  <c r="L133" i="39"/>
  <c r="J133" i="39"/>
  <c r="H133" i="39"/>
  <c r="F133" i="39"/>
  <c r="D133" i="39"/>
  <c r="P128" i="39"/>
  <c r="N128" i="39"/>
  <c r="L128" i="39"/>
  <c r="J128" i="39"/>
  <c r="H128" i="39"/>
  <c r="F128" i="39"/>
  <c r="D128" i="39"/>
  <c r="P127" i="39"/>
  <c r="N127" i="39"/>
  <c r="L127" i="39"/>
  <c r="J127" i="39"/>
  <c r="H127" i="39"/>
  <c r="F127" i="39"/>
  <c r="D127" i="39"/>
  <c r="P126" i="39"/>
  <c r="N126" i="39"/>
  <c r="L126" i="39"/>
  <c r="J126" i="39"/>
  <c r="H126" i="39"/>
  <c r="F126" i="39"/>
  <c r="D126" i="39"/>
  <c r="P125" i="39"/>
  <c r="P124" i="39"/>
  <c r="N124" i="39"/>
  <c r="L124" i="39"/>
  <c r="J124" i="39"/>
  <c r="H124" i="39"/>
  <c r="F124" i="39"/>
  <c r="D124" i="39"/>
  <c r="P122" i="39"/>
  <c r="N122" i="39"/>
  <c r="L122" i="39"/>
  <c r="J122" i="39"/>
  <c r="H122" i="39"/>
  <c r="F122" i="39"/>
  <c r="D122" i="39"/>
  <c r="P121" i="39"/>
  <c r="N121" i="39"/>
  <c r="L121" i="39"/>
  <c r="J121" i="39"/>
  <c r="H121" i="39"/>
  <c r="F121" i="39"/>
  <c r="D121" i="39"/>
  <c r="P120" i="39"/>
  <c r="N120" i="39"/>
  <c r="L120" i="39"/>
  <c r="J120" i="39"/>
  <c r="H120" i="39"/>
  <c r="F120" i="39"/>
  <c r="D120" i="39"/>
  <c r="P118" i="39"/>
  <c r="N118" i="39"/>
  <c r="L118" i="39"/>
  <c r="J118" i="39"/>
  <c r="H118" i="39"/>
  <c r="F118" i="39"/>
  <c r="D118" i="39"/>
  <c r="P116" i="39"/>
  <c r="N116" i="39"/>
  <c r="L116" i="39"/>
  <c r="J116" i="39"/>
  <c r="H116" i="39"/>
  <c r="F116" i="39"/>
  <c r="D116" i="39"/>
  <c r="P115" i="39"/>
  <c r="N115" i="39"/>
  <c r="L115" i="39"/>
  <c r="J115" i="39"/>
  <c r="H115" i="39"/>
  <c r="F115" i="39"/>
  <c r="D115" i="39"/>
  <c r="P114" i="39"/>
  <c r="N114" i="39"/>
  <c r="L114" i="39"/>
  <c r="J114" i="39"/>
  <c r="H114" i="39"/>
  <c r="F114" i="39"/>
  <c r="D114" i="39"/>
  <c r="P113" i="39"/>
  <c r="N113" i="39"/>
  <c r="L113" i="39"/>
  <c r="J113" i="39"/>
  <c r="H113" i="39"/>
  <c r="F113" i="39"/>
  <c r="D113" i="39"/>
  <c r="P112" i="39"/>
  <c r="P111" i="39"/>
  <c r="N111" i="39"/>
  <c r="L111" i="39"/>
  <c r="J111" i="39"/>
  <c r="H111" i="39"/>
  <c r="F111" i="39"/>
  <c r="D111" i="39"/>
  <c r="P110" i="39"/>
  <c r="N110" i="39"/>
  <c r="L110" i="39"/>
  <c r="J110" i="39"/>
  <c r="H110" i="39"/>
  <c r="F110" i="39"/>
  <c r="D110" i="39"/>
  <c r="P109" i="39"/>
  <c r="N109" i="39"/>
  <c r="L109" i="39"/>
  <c r="J109" i="39"/>
  <c r="H109" i="39"/>
  <c r="F109" i="39"/>
  <c r="D109" i="39"/>
  <c r="P108" i="39"/>
  <c r="N108" i="39"/>
  <c r="L108" i="39"/>
  <c r="J108" i="39"/>
  <c r="H108" i="39"/>
  <c r="F108" i="39"/>
  <c r="D108" i="39"/>
  <c r="P107" i="39"/>
  <c r="N107" i="39"/>
  <c r="L107" i="39"/>
  <c r="J107" i="39"/>
  <c r="H107" i="39"/>
  <c r="F107" i="39"/>
  <c r="D107" i="39"/>
  <c r="P106" i="39"/>
  <c r="P105" i="39"/>
  <c r="N105" i="39"/>
  <c r="L105" i="39"/>
  <c r="J105" i="39"/>
  <c r="H105" i="39"/>
  <c r="F105" i="39"/>
  <c r="D105" i="39"/>
  <c r="P104" i="39"/>
  <c r="N104" i="39"/>
  <c r="L104" i="39"/>
  <c r="J104" i="39"/>
  <c r="H104" i="39"/>
  <c r="F104" i="39"/>
  <c r="D104" i="39"/>
  <c r="P102" i="39"/>
  <c r="N102" i="39"/>
  <c r="L102" i="39"/>
  <c r="J102" i="39"/>
  <c r="H102" i="39"/>
  <c r="F102" i="39"/>
  <c r="D102" i="39"/>
  <c r="P101" i="39"/>
  <c r="P100" i="39"/>
  <c r="N100" i="39"/>
  <c r="L100" i="39"/>
  <c r="J100" i="39"/>
  <c r="H100" i="39"/>
  <c r="F100" i="39"/>
  <c r="D100" i="39"/>
  <c r="P99" i="39"/>
  <c r="N99" i="39"/>
  <c r="L99" i="39"/>
  <c r="J99" i="39"/>
  <c r="H99" i="39"/>
  <c r="F99" i="39"/>
  <c r="D99" i="39"/>
  <c r="P98" i="39"/>
  <c r="N98" i="39"/>
  <c r="L98" i="39"/>
  <c r="J98" i="39"/>
  <c r="H98" i="39"/>
  <c r="F98" i="39"/>
  <c r="D98" i="39"/>
  <c r="P97" i="39"/>
  <c r="N97" i="39"/>
  <c r="L97" i="39"/>
  <c r="J97" i="39"/>
  <c r="H97" i="39"/>
  <c r="F97" i="39"/>
  <c r="D97" i="39"/>
  <c r="P96" i="39"/>
  <c r="N96" i="39"/>
  <c r="L96" i="39"/>
  <c r="J96" i="39"/>
  <c r="H96" i="39"/>
  <c r="F96" i="39"/>
  <c r="D96" i="39"/>
  <c r="P95" i="39"/>
  <c r="N95" i="39"/>
  <c r="L95" i="39"/>
  <c r="J95" i="39"/>
  <c r="H95" i="39"/>
  <c r="F95" i="39"/>
  <c r="D95" i="39"/>
  <c r="P94" i="39"/>
  <c r="N94" i="39"/>
  <c r="L94" i="39"/>
  <c r="J94" i="39"/>
  <c r="H94" i="39"/>
  <c r="F94" i="39"/>
  <c r="D94" i="39"/>
  <c r="P93" i="39"/>
  <c r="N93" i="39"/>
  <c r="L93" i="39"/>
  <c r="J93" i="39"/>
  <c r="H93" i="39"/>
  <c r="F93" i="39"/>
  <c r="D93" i="39"/>
  <c r="P92" i="39"/>
  <c r="P91" i="39"/>
  <c r="N91" i="39"/>
  <c r="L91" i="39"/>
  <c r="J91" i="39"/>
  <c r="H91" i="39"/>
  <c r="F91" i="39"/>
  <c r="D91" i="39"/>
  <c r="P90" i="39"/>
  <c r="N90" i="39"/>
  <c r="L90" i="39"/>
  <c r="J90" i="39"/>
  <c r="H90" i="39"/>
  <c r="F90" i="39"/>
  <c r="D90" i="39"/>
  <c r="P89" i="39"/>
  <c r="N89" i="39"/>
  <c r="L89" i="39"/>
  <c r="J89" i="39"/>
  <c r="H89" i="39"/>
  <c r="F89" i="39"/>
  <c r="D89" i="39"/>
  <c r="P88" i="39"/>
  <c r="N88" i="39"/>
  <c r="L88" i="39"/>
  <c r="J88" i="39"/>
  <c r="H88" i="39"/>
  <c r="F88" i="39"/>
  <c r="D88" i="39"/>
  <c r="P87" i="39"/>
  <c r="N87" i="39"/>
  <c r="L87" i="39"/>
  <c r="J87" i="39"/>
  <c r="H87" i="39"/>
  <c r="F87" i="39"/>
  <c r="D87" i="39"/>
  <c r="P86" i="39"/>
  <c r="N86" i="39"/>
  <c r="L86" i="39"/>
  <c r="J86" i="39"/>
  <c r="H86" i="39"/>
  <c r="F86" i="39"/>
  <c r="D86" i="39"/>
  <c r="P85" i="39"/>
  <c r="N85" i="39"/>
  <c r="L85" i="39"/>
  <c r="J85" i="39"/>
  <c r="H85" i="39"/>
  <c r="F85" i="39"/>
  <c r="D85" i="39"/>
  <c r="P84" i="39"/>
  <c r="N84" i="39"/>
  <c r="L84" i="39"/>
  <c r="J84" i="39"/>
  <c r="H84" i="39"/>
  <c r="F84" i="39"/>
  <c r="D84" i="39"/>
  <c r="P83" i="39"/>
  <c r="N83" i="39"/>
  <c r="L83" i="39"/>
  <c r="J83" i="39"/>
  <c r="H83" i="39"/>
  <c r="F83" i="39"/>
  <c r="D83" i="39"/>
  <c r="P82" i="39"/>
  <c r="N82" i="39"/>
  <c r="L82" i="39"/>
  <c r="J82" i="39"/>
  <c r="H82" i="39"/>
  <c r="F82" i="39"/>
  <c r="D82" i="39"/>
  <c r="P81" i="39"/>
  <c r="N81" i="39"/>
  <c r="L81" i="39"/>
  <c r="J81" i="39"/>
  <c r="H81" i="39"/>
  <c r="F81" i="39"/>
  <c r="D81" i="39"/>
  <c r="P80" i="39"/>
  <c r="N80" i="39"/>
  <c r="L80" i="39"/>
  <c r="J80" i="39"/>
  <c r="H80" i="39"/>
  <c r="F80" i="39"/>
  <c r="D80" i="39"/>
  <c r="P79" i="39"/>
  <c r="N79" i="39"/>
  <c r="L79" i="39"/>
  <c r="J79" i="39"/>
  <c r="H79" i="39"/>
  <c r="F79" i="39"/>
  <c r="D79" i="39"/>
  <c r="P78" i="39"/>
  <c r="N78" i="39"/>
  <c r="L78" i="39"/>
  <c r="J78" i="39"/>
  <c r="H78" i="39"/>
  <c r="F78" i="39"/>
  <c r="D78" i="39"/>
  <c r="P77" i="39"/>
  <c r="N77" i="39"/>
  <c r="L77" i="39"/>
  <c r="J77" i="39"/>
  <c r="H77" i="39"/>
  <c r="F77" i="39"/>
  <c r="D77" i="39"/>
  <c r="B77" i="39"/>
  <c r="P76" i="39"/>
  <c r="N76" i="39"/>
  <c r="L76" i="39"/>
  <c r="J76" i="39"/>
  <c r="H76" i="39"/>
  <c r="F76" i="39"/>
  <c r="D76" i="39"/>
  <c r="P75" i="39"/>
  <c r="P74" i="39"/>
  <c r="N74" i="39"/>
  <c r="L74" i="39"/>
  <c r="J74" i="39"/>
  <c r="H74" i="39"/>
  <c r="F74" i="39"/>
  <c r="D74" i="39"/>
  <c r="P73" i="39"/>
  <c r="N73" i="39"/>
  <c r="L73" i="39"/>
  <c r="J73" i="39"/>
  <c r="H73" i="39"/>
  <c r="F73" i="39"/>
  <c r="D73" i="39"/>
  <c r="P72" i="39"/>
  <c r="N72" i="39"/>
  <c r="L72" i="39"/>
  <c r="J72" i="39"/>
  <c r="H72" i="39"/>
  <c r="F72" i="39"/>
  <c r="D72" i="39"/>
  <c r="P71" i="39"/>
  <c r="N71" i="39"/>
  <c r="L71" i="39"/>
  <c r="J71" i="39"/>
  <c r="H71" i="39"/>
  <c r="F71" i="39"/>
  <c r="D71" i="39"/>
  <c r="P70" i="39"/>
  <c r="N70" i="39"/>
  <c r="L70" i="39"/>
  <c r="J70" i="39"/>
  <c r="H70" i="39"/>
  <c r="F70" i="39"/>
  <c r="D70" i="39"/>
  <c r="P69" i="39"/>
  <c r="N69" i="39"/>
  <c r="L69" i="39"/>
  <c r="J69" i="39"/>
  <c r="H69" i="39"/>
  <c r="F69" i="39"/>
  <c r="D69" i="39"/>
  <c r="P68" i="39"/>
  <c r="N68" i="39"/>
  <c r="L68" i="39"/>
  <c r="J68" i="39"/>
  <c r="H68" i="39"/>
  <c r="F68" i="39"/>
  <c r="D68" i="39"/>
  <c r="P67" i="39"/>
  <c r="N67" i="39"/>
  <c r="L67" i="39"/>
  <c r="J67" i="39"/>
  <c r="H67" i="39"/>
  <c r="F67" i="39"/>
  <c r="D67" i="39"/>
  <c r="P66" i="39"/>
  <c r="N66" i="39"/>
  <c r="L66" i="39"/>
  <c r="J66" i="39"/>
  <c r="H66" i="39"/>
  <c r="F66" i="39"/>
  <c r="D66" i="39"/>
  <c r="P65" i="39"/>
  <c r="N65" i="39"/>
  <c r="L65" i="39"/>
  <c r="J65" i="39"/>
  <c r="H65" i="39"/>
  <c r="F65" i="39"/>
  <c r="D65" i="39"/>
  <c r="P64" i="39"/>
  <c r="P63" i="39"/>
  <c r="N63" i="39"/>
  <c r="L63" i="39"/>
  <c r="J63" i="39"/>
  <c r="H63" i="39"/>
  <c r="F63" i="39"/>
  <c r="D63" i="39"/>
  <c r="P62" i="39"/>
  <c r="N62" i="39"/>
  <c r="L62" i="39"/>
  <c r="J62" i="39"/>
  <c r="H62" i="39"/>
  <c r="F62" i="39"/>
  <c r="D62" i="39"/>
  <c r="P61" i="39"/>
  <c r="N61" i="39"/>
  <c r="L61" i="39"/>
  <c r="J61" i="39"/>
  <c r="H61" i="39"/>
  <c r="F61" i="39"/>
  <c r="D61" i="39"/>
  <c r="P60" i="39"/>
  <c r="N60" i="39"/>
  <c r="L60" i="39"/>
  <c r="J60" i="39"/>
  <c r="H60" i="39"/>
  <c r="F60" i="39"/>
  <c r="D60" i="39"/>
  <c r="P59" i="39"/>
  <c r="N59" i="39"/>
  <c r="L59" i="39"/>
  <c r="J59" i="39"/>
  <c r="H59" i="39"/>
  <c r="F59" i="39"/>
  <c r="D59" i="39"/>
  <c r="P57" i="39"/>
  <c r="N57" i="39"/>
  <c r="L57" i="39"/>
  <c r="J57" i="39"/>
  <c r="H57" i="39"/>
  <c r="F57" i="39"/>
  <c r="D57" i="39"/>
  <c r="P55" i="39"/>
  <c r="N55" i="39"/>
  <c r="L55" i="39"/>
  <c r="J55" i="39"/>
  <c r="H55" i="39"/>
  <c r="F55" i="39"/>
  <c r="D55" i="39"/>
  <c r="P54" i="39"/>
  <c r="N54" i="39"/>
  <c r="L54" i="39"/>
  <c r="J54" i="39"/>
  <c r="H54" i="39"/>
  <c r="F54" i="39"/>
  <c r="D54" i="39"/>
  <c r="P53" i="39"/>
  <c r="N53" i="39"/>
  <c r="L53" i="39"/>
  <c r="J53" i="39"/>
  <c r="H53" i="39"/>
  <c r="F53" i="39"/>
  <c r="D53" i="39"/>
  <c r="P52" i="39"/>
  <c r="N52" i="39"/>
  <c r="L52" i="39"/>
  <c r="J52" i="39"/>
  <c r="H52" i="39"/>
  <c r="F52" i="39"/>
  <c r="D52" i="39"/>
  <c r="P51" i="39"/>
  <c r="N51" i="39"/>
  <c r="L51" i="39"/>
  <c r="J51" i="39"/>
  <c r="H51" i="39"/>
  <c r="F51" i="39"/>
  <c r="D51" i="39"/>
  <c r="P50" i="39"/>
  <c r="N50" i="39"/>
  <c r="L50" i="39"/>
  <c r="J50" i="39"/>
  <c r="H50" i="39"/>
  <c r="F50" i="39"/>
  <c r="D50" i="39"/>
  <c r="P49" i="39"/>
  <c r="N49" i="39"/>
  <c r="L49" i="39"/>
  <c r="J49" i="39"/>
  <c r="H49" i="39"/>
  <c r="F49" i="39"/>
  <c r="D49" i="39"/>
  <c r="P48" i="39"/>
  <c r="N48" i="39"/>
  <c r="L48" i="39"/>
  <c r="J48" i="39"/>
  <c r="H48" i="39"/>
  <c r="F48" i="39"/>
  <c r="D48" i="39"/>
  <c r="P47" i="39"/>
  <c r="N47" i="39"/>
  <c r="L47" i="39"/>
  <c r="J47" i="39"/>
  <c r="H47" i="39"/>
  <c r="F47" i="39"/>
  <c r="D47" i="39"/>
  <c r="P46" i="39"/>
  <c r="N46" i="39"/>
  <c r="L46" i="39"/>
  <c r="J46" i="39"/>
  <c r="H46" i="39"/>
  <c r="F46" i="39"/>
  <c r="D46" i="39"/>
  <c r="P45" i="39"/>
  <c r="N45" i="39"/>
  <c r="L45" i="39"/>
  <c r="J45" i="39"/>
  <c r="H45" i="39"/>
  <c r="F45" i="39"/>
  <c r="D45" i="39"/>
  <c r="P44" i="39"/>
  <c r="P42" i="39"/>
  <c r="N42" i="39"/>
  <c r="L42" i="39"/>
  <c r="J42" i="39"/>
  <c r="H42" i="39"/>
  <c r="F42" i="39"/>
  <c r="D42" i="39"/>
  <c r="P41" i="39"/>
  <c r="N41" i="39"/>
  <c r="L41" i="39"/>
  <c r="J41" i="39"/>
  <c r="H41" i="39"/>
  <c r="F41" i="39"/>
  <c r="D41" i="39"/>
  <c r="P40" i="39"/>
  <c r="N40" i="39"/>
  <c r="L40" i="39"/>
  <c r="J40" i="39"/>
  <c r="H40" i="39"/>
  <c r="F40" i="39"/>
  <c r="D40" i="39"/>
  <c r="P32" i="39"/>
  <c r="N32" i="39"/>
  <c r="L32" i="39"/>
  <c r="J32" i="39"/>
  <c r="H32" i="39"/>
  <c r="F32" i="39"/>
  <c r="D32" i="39"/>
  <c r="P30" i="39"/>
  <c r="N30" i="39"/>
  <c r="L30" i="39"/>
  <c r="J30" i="39"/>
  <c r="H30" i="39"/>
  <c r="F30" i="39"/>
  <c r="D30" i="39"/>
  <c r="P29" i="39"/>
  <c r="N29" i="39"/>
  <c r="L29" i="39"/>
  <c r="J29" i="39"/>
  <c r="H29" i="39"/>
  <c r="F29" i="39"/>
  <c r="D29" i="39"/>
  <c r="P28" i="39"/>
  <c r="N28" i="39"/>
  <c r="L28" i="39"/>
  <c r="J28" i="39"/>
  <c r="H28" i="39"/>
  <c r="F28" i="39"/>
  <c r="D28" i="39"/>
  <c r="P27" i="39"/>
  <c r="N27" i="39"/>
  <c r="L27" i="39"/>
  <c r="J27" i="39"/>
  <c r="H27" i="39"/>
  <c r="F27" i="39"/>
  <c r="D27" i="39"/>
  <c r="P26" i="39"/>
  <c r="N26" i="39"/>
  <c r="L26" i="39"/>
  <c r="J26" i="39"/>
  <c r="H26" i="39"/>
  <c r="F26" i="39"/>
  <c r="D26" i="39"/>
  <c r="P25" i="39"/>
  <c r="N25" i="39"/>
  <c r="L25" i="39"/>
  <c r="J25" i="39"/>
  <c r="H25" i="39"/>
  <c r="F25" i="39"/>
  <c r="D25" i="39"/>
  <c r="P24" i="39"/>
  <c r="N24" i="39"/>
  <c r="L24" i="39"/>
  <c r="J24" i="39"/>
  <c r="H24" i="39"/>
  <c r="F24" i="39"/>
  <c r="D24" i="39"/>
  <c r="P23" i="39"/>
  <c r="N23" i="39"/>
  <c r="L23" i="39"/>
  <c r="J23" i="39"/>
  <c r="H23" i="39"/>
  <c r="F23" i="39"/>
  <c r="D23" i="39"/>
  <c r="P22" i="39"/>
  <c r="N22" i="39"/>
  <c r="L22" i="39"/>
  <c r="J22" i="39"/>
  <c r="H22" i="39"/>
  <c r="F22" i="39"/>
  <c r="D22" i="39"/>
  <c r="P21" i="39"/>
  <c r="N21" i="39"/>
  <c r="L21" i="39"/>
  <c r="J21" i="39"/>
  <c r="H21" i="39"/>
  <c r="F21" i="39"/>
  <c r="D21" i="39"/>
  <c r="P20" i="39"/>
  <c r="N20" i="39"/>
  <c r="L20" i="39"/>
  <c r="J20" i="39"/>
  <c r="H20" i="39"/>
  <c r="F20" i="39"/>
  <c r="D20" i="39"/>
  <c r="P19" i="39"/>
  <c r="N19" i="39"/>
  <c r="L19" i="39"/>
  <c r="J19" i="39"/>
  <c r="H19" i="39"/>
  <c r="F19" i="39"/>
  <c r="D19" i="39"/>
  <c r="P17" i="39"/>
  <c r="N17" i="39"/>
  <c r="L17" i="39"/>
  <c r="J17" i="39"/>
  <c r="H17" i="39"/>
  <c r="F17" i="39"/>
  <c r="D17" i="39"/>
  <c r="P16" i="39"/>
  <c r="N16" i="39"/>
  <c r="L16" i="39"/>
  <c r="J16" i="39"/>
  <c r="H16" i="39"/>
  <c r="F16" i="39"/>
  <c r="D16" i="39"/>
  <c r="P15" i="39"/>
  <c r="N15" i="39"/>
  <c r="L15" i="39"/>
  <c r="J15" i="39"/>
  <c r="H15" i="39"/>
  <c r="F15" i="39"/>
  <c r="D15" i="39"/>
  <c r="P14" i="39"/>
  <c r="N14" i="39"/>
  <c r="L14" i="39"/>
  <c r="J14" i="39"/>
  <c r="H14" i="39"/>
  <c r="F14" i="39"/>
  <c r="D14" i="39"/>
  <c r="P13" i="39"/>
  <c r="N13" i="39"/>
  <c r="L13" i="39"/>
  <c r="J13" i="39"/>
  <c r="H13" i="39"/>
  <c r="F13" i="39"/>
  <c r="D13" i="39"/>
  <c r="P12" i="39"/>
  <c r="N12" i="39"/>
  <c r="L12" i="39"/>
  <c r="J12" i="39"/>
  <c r="H12" i="39"/>
  <c r="F12" i="39"/>
  <c r="D12" i="39"/>
  <c r="P11" i="39"/>
  <c r="N11" i="39"/>
  <c r="L11" i="39"/>
  <c r="J11" i="39"/>
  <c r="H11" i="39"/>
  <c r="F11" i="39"/>
  <c r="D11" i="39"/>
  <c r="P10" i="39"/>
  <c r="N10" i="39"/>
  <c r="L10" i="39"/>
  <c r="J10" i="39"/>
  <c r="H10" i="39"/>
  <c r="F10" i="39"/>
  <c r="D10" i="39"/>
  <c r="P9" i="39"/>
  <c r="N9" i="39"/>
  <c r="L9" i="39"/>
  <c r="J9" i="39"/>
  <c r="H9" i="39"/>
  <c r="F9" i="39"/>
  <c r="D9" i="39"/>
  <c r="P8" i="39"/>
  <c r="P7" i="39"/>
  <c r="N7" i="39"/>
  <c r="L7" i="39"/>
  <c r="J7" i="39"/>
  <c r="H7" i="39"/>
  <c r="F7" i="39"/>
  <c r="D7" i="39"/>
  <c r="P6" i="39"/>
  <c r="N6" i="39"/>
  <c r="L6" i="39"/>
  <c r="J6" i="39"/>
  <c r="H6" i="39"/>
  <c r="F6" i="39"/>
  <c r="D6" i="39"/>
  <c r="P5" i="39"/>
  <c r="N5" i="39"/>
  <c r="L5" i="39"/>
  <c r="J5" i="39"/>
  <c r="H5" i="39"/>
  <c r="F5" i="39"/>
  <c r="D5" i="39"/>
  <c r="P4" i="39"/>
  <c r="N4" i="39"/>
  <c r="L4" i="39"/>
  <c r="J4" i="39"/>
  <c r="H4" i="39"/>
  <c r="F4" i="39"/>
  <c r="D4" i="39"/>
  <c r="E3" i="39"/>
  <c r="G3" i="39" s="1"/>
  <c r="P145" i="38"/>
  <c r="N145" i="38"/>
  <c r="L145" i="38"/>
  <c r="J145" i="38"/>
  <c r="H145" i="38"/>
  <c r="F145" i="38"/>
  <c r="D145" i="38"/>
  <c r="P144" i="38"/>
  <c r="N144" i="38"/>
  <c r="L144" i="38"/>
  <c r="J144" i="38"/>
  <c r="H144" i="38"/>
  <c r="F144" i="38"/>
  <c r="D144" i="38"/>
  <c r="P143" i="38"/>
  <c r="P142" i="38"/>
  <c r="N142" i="38"/>
  <c r="L142" i="38"/>
  <c r="J142" i="38"/>
  <c r="H142" i="38"/>
  <c r="F142" i="38"/>
  <c r="D142" i="38"/>
  <c r="P141" i="38"/>
  <c r="N141" i="38"/>
  <c r="L141" i="38"/>
  <c r="J141" i="38"/>
  <c r="H141" i="38"/>
  <c r="F141" i="38"/>
  <c r="D141" i="38"/>
  <c r="A140" i="38"/>
  <c r="N140" i="38" s="1"/>
  <c r="P139" i="38"/>
  <c r="N139" i="38"/>
  <c r="L139" i="38"/>
  <c r="J139" i="38"/>
  <c r="H139" i="38"/>
  <c r="F139" i="38"/>
  <c r="D139" i="38"/>
  <c r="P137" i="38"/>
  <c r="N137" i="38"/>
  <c r="L137" i="38"/>
  <c r="J137" i="38"/>
  <c r="H137" i="38"/>
  <c r="F137" i="38"/>
  <c r="D137" i="38"/>
  <c r="P136" i="38"/>
  <c r="N136" i="38"/>
  <c r="L136" i="38"/>
  <c r="J136" i="38"/>
  <c r="H136" i="38"/>
  <c r="F136" i="38"/>
  <c r="D136" i="38"/>
  <c r="P135" i="38"/>
  <c r="N135" i="38"/>
  <c r="L135" i="38"/>
  <c r="J135" i="38"/>
  <c r="H135" i="38"/>
  <c r="F135" i="38"/>
  <c r="D135" i="38"/>
  <c r="P134" i="38"/>
  <c r="N134" i="38"/>
  <c r="L134" i="38"/>
  <c r="J134" i="38"/>
  <c r="H134" i="38"/>
  <c r="F134" i="38"/>
  <c r="D134" i="38"/>
  <c r="P133" i="38"/>
  <c r="N133" i="38"/>
  <c r="L133" i="38"/>
  <c r="J133" i="38"/>
  <c r="H133" i="38"/>
  <c r="F133" i="38"/>
  <c r="D133" i="38"/>
  <c r="P128" i="38"/>
  <c r="N128" i="38"/>
  <c r="L128" i="38"/>
  <c r="J128" i="38"/>
  <c r="H128" i="38"/>
  <c r="F128" i="38"/>
  <c r="D128" i="38"/>
  <c r="P127" i="38"/>
  <c r="N127" i="38"/>
  <c r="L127" i="38"/>
  <c r="J127" i="38"/>
  <c r="H127" i="38"/>
  <c r="F127" i="38"/>
  <c r="D127" i="38"/>
  <c r="P126" i="38"/>
  <c r="L126" i="38"/>
  <c r="J126" i="38"/>
  <c r="H126" i="38"/>
  <c r="F126" i="38"/>
  <c r="D126" i="38"/>
  <c r="P125" i="38"/>
  <c r="P124" i="38"/>
  <c r="N124" i="38"/>
  <c r="L124" i="38"/>
  <c r="J124" i="38"/>
  <c r="H124" i="38"/>
  <c r="F124" i="38"/>
  <c r="D124" i="38"/>
  <c r="P122" i="38"/>
  <c r="N122" i="38"/>
  <c r="L122" i="38"/>
  <c r="J122" i="38"/>
  <c r="H122" i="38"/>
  <c r="F122" i="38"/>
  <c r="D122" i="38"/>
  <c r="P121" i="38"/>
  <c r="N121" i="38"/>
  <c r="L121" i="38"/>
  <c r="J121" i="38"/>
  <c r="H121" i="38"/>
  <c r="F121" i="38"/>
  <c r="D121" i="38"/>
  <c r="P120" i="38"/>
  <c r="N120" i="38"/>
  <c r="L120" i="38"/>
  <c r="J120" i="38"/>
  <c r="H120" i="38"/>
  <c r="F120" i="38"/>
  <c r="D120" i="38"/>
  <c r="P118" i="38"/>
  <c r="N118" i="38"/>
  <c r="L118" i="38"/>
  <c r="J118" i="38"/>
  <c r="H118" i="38"/>
  <c r="F118" i="38"/>
  <c r="D118" i="38"/>
  <c r="P116" i="38"/>
  <c r="N116" i="38"/>
  <c r="L116" i="38"/>
  <c r="J116" i="38"/>
  <c r="H116" i="38"/>
  <c r="F116" i="38"/>
  <c r="D116" i="38"/>
  <c r="P115" i="38"/>
  <c r="N115" i="38"/>
  <c r="L115" i="38"/>
  <c r="J115" i="38"/>
  <c r="H115" i="38"/>
  <c r="F115" i="38"/>
  <c r="D115" i="38"/>
  <c r="P114" i="38"/>
  <c r="N114" i="38"/>
  <c r="L114" i="38"/>
  <c r="J114" i="38"/>
  <c r="H114" i="38"/>
  <c r="F114" i="38"/>
  <c r="D114" i="38"/>
  <c r="P113" i="38"/>
  <c r="N113" i="38"/>
  <c r="L113" i="38"/>
  <c r="J113" i="38"/>
  <c r="H113" i="38"/>
  <c r="F113" i="38"/>
  <c r="D113" i="38"/>
  <c r="P112" i="38"/>
  <c r="P111" i="38"/>
  <c r="N111" i="38"/>
  <c r="L111" i="38"/>
  <c r="J111" i="38"/>
  <c r="H111" i="38"/>
  <c r="F111" i="38"/>
  <c r="D111" i="38"/>
  <c r="P110" i="38"/>
  <c r="N110" i="38"/>
  <c r="L110" i="38"/>
  <c r="J110" i="38"/>
  <c r="H110" i="38"/>
  <c r="F110" i="38"/>
  <c r="D110" i="38"/>
  <c r="P109" i="38"/>
  <c r="N109" i="38"/>
  <c r="L109" i="38"/>
  <c r="J109" i="38"/>
  <c r="H109" i="38"/>
  <c r="F109" i="38"/>
  <c r="D109" i="38"/>
  <c r="P108" i="38"/>
  <c r="N108" i="38"/>
  <c r="L108" i="38"/>
  <c r="J108" i="38"/>
  <c r="H108" i="38"/>
  <c r="F108" i="38"/>
  <c r="D108" i="38"/>
  <c r="P107" i="38"/>
  <c r="N107" i="38"/>
  <c r="L107" i="38"/>
  <c r="J107" i="38"/>
  <c r="H107" i="38"/>
  <c r="F107" i="38"/>
  <c r="D107" i="38"/>
  <c r="P106" i="38"/>
  <c r="P105" i="38"/>
  <c r="N105" i="38"/>
  <c r="L105" i="38"/>
  <c r="J105" i="38"/>
  <c r="H105" i="38"/>
  <c r="F105" i="38"/>
  <c r="D105" i="38"/>
  <c r="P104" i="38"/>
  <c r="N104" i="38"/>
  <c r="L104" i="38"/>
  <c r="J104" i="38"/>
  <c r="H104" i="38"/>
  <c r="F104" i="38"/>
  <c r="D104" i="38"/>
  <c r="P102" i="38"/>
  <c r="N102" i="38"/>
  <c r="L102" i="38"/>
  <c r="J102" i="38"/>
  <c r="H102" i="38"/>
  <c r="F102" i="38"/>
  <c r="D102" i="38"/>
  <c r="P101" i="38"/>
  <c r="P100" i="38"/>
  <c r="N100" i="38"/>
  <c r="L100" i="38"/>
  <c r="J100" i="38"/>
  <c r="H100" i="38"/>
  <c r="F100" i="38"/>
  <c r="D100" i="38"/>
  <c r="P99" i="38"/>
  <c r="N99" i="38"/>
  <c r="L99" i="38"/>
  <c r="J99" i="38"/>
  <c r="H99" i="38"/>
  <c r="F99" i="38"/>
  <c r="D99" i="38"/>
  <c r="P98" i="38"/>
  <c r="N98" i="38"/>
  <c r="L98" i="38"/>
  <c r="J98" i="38"/>
  <c r="H98" i="38"/>
  <c r="F98" i="38"/>
  <c r="D98" i="38"/>
  <c r="P97" i="38"/>
  <c r="N97" i="38"/>
  <c r="L97" i="38"/>
  <c r="J97" i="38"/>
  <c r="H97" i="38"/>
  <c r="F97" i="38"/>
  <c r="D97" i="38"/>
  <c r="P96" i="38"/>
  <c r="N96" i="38"/>
  <c r="L96" i="38"/>
  <c r="J96" i="38"/>
  <c r="H96" i="38"/>
  <c r="F96" i="38"/>
  <c r="D96" i="38"/>
  <c r="P95" i="38"/>
  <c r="N95" i="38"/>
  <c r="L95" i="38"/>
  <c r="J95" i="38"/>
  <c r="H95" i="38"/>
  <c r="F95" i="38"/>
  <c r="D95" i="38"/>
  <c r="P94" i="38"/>
  <c r="N94" i="38"/>
  <c r="L94" i="38"/>
  <c r="J94" i="38"/>
  <c r="H94" i="38"/>
  <c r="F94" i="38"/>
  <c r="D94" i="38"/>
  <c r="P93" i="38"/>
  <c r="N93" i="38"/>
  <c r="L93" i="38"/>
  <c r="J93" i="38"/>
  <c r="H93" i="38"/>
  <c r="F93" i="38"/>
  <c r="D93" i="38"/>
  <c r="P92" i="38"/>
  <c r="P91" i="38"/>
  <c r="N91" i="38"/>
  <c r="L91" i="38"/>
  <c r="J91" i="38"/>
  <c r="H91" i="38"/>
  <c r="F91" i="38"/>
  <c r="D91" i="38"/>
  <c r="P90" i="38"/>
  <c r="N90" i="38"/>
  <c r="L90" i="38"/>
  <c r="J90" i="38"/>
  <c r="H90" i="38"/>
  <c r="F90" i="38"/>
  <c r="D90" i="38"/>
  <c r="P89" i="38"/>
  <c r="N89" i="38"/>
  <c r="L89" i="38"/>
  <c r="J89" i="38"/>
  <c r="H89" i="38"/>
  <c r="F89" i="38"/>
  <c r="D89" i="38"/>
  <c r="P88" i="38"/>
  <c r="N88" i="38"/>
  <c r="L88" i="38"/>
  <c r="J88" i="38"/>
  <c r="H88" i="38"/>
  <c r="F88" i="38"/>
  <c r="D88" i="38"/>
  <c r="P87" i="38"/>
  <c r="N87" i="38"/>
  <c r="L87" i="38"/>
  <c r="J87" i="38"/>
  <c r="H87" i="38"/>
  <c r="F87" i="38"/>
  <c r="D87" i="38"/>
  <c r="P86" i="38"/>
  <c r="N86" i="38"/>
  <c r="L86" i="38"/>
  <c r="J86" i="38"/>
  <c r="H86" i="38"/>
  <c r="F86" i="38"/>
  <c r="D86" i="38"/>
  <c r="P85" i="38"/>
  <c r="N85" i="38"/>
  <c r="L85" i="38"/>
  <c r="J85" i="38"/>
  <c r="H85" i="38"/>
  <c r="F85" i="38"/>
  <c r="D85" i="38"/>
  <c r="P84" i="38"/>
  <c r="N84" i="38"/>
  <c r="L84" i="38"/>
  <c r="J84" i="38"/>
  <c r="H84" i="38"/>
  <c r="F84" i="38"/>
  <c r="D84" i="38"/>
  <c r="P83" i="38"/>
  <c r="N83" i="38"/>
  <c r="L83" i="38"/>
  <c r="J83" i="38"/>
  <c r="H83" i="38"/>
  <c r="F83" i="38"/>
  <c r="D83" i="38"/>
  <c r="P82" i="38"/>
  <c r="N82" i="38"/>
  <c r="L82" i="38"/>
  <c r="J82" i="38"/>
  <c r="H82" i="38"/>
  <c r="F82" i="38"/>
  <c r="D82" i="38"/>
  <c r="P81" i="38"/>
  <c r="N81" i="38"/>
  <c r="L81" i="38"/>
  <c r="J81" i="38"/>
  <c r="H81" i="38"/>
  <c r="F81" i="38"/>
  <c r="D81" i="38"/>
  <c r="P80" i="38"/>
  <c r="N80" i="38"/>
  <c r="L80" i="38"/>
  <c r="J80" i="38"/>
  <c r="H80" i="38"/>
  <c r="F80" i="38"/>
  <c r="D80" i="38"/>
  <c r="P79" i="38"/>
  <c r="N79" i="38"/>
  <c r="L79" i="38"/>
  <c r="J79" i="38"/>
  <c r="H79" i="38"/>
  <c r="F79" i="38"/>
  <c r="D79" i="38"/>
  <c r="P78" i="38"/>
  <c r="N78" i="38"/>
  <c r="L78" i="38"/>
  <c r="J78" i="38"/>
  <c r="H78" i="38"/>
  <c r="F78" i="38"/>
  <c r="D78" i="38"/>
  <c r="P77" i="38"/>
  <c r="N77" i="38"/>
  <c r="L77" i="38"/>
  <c r="J77" i="38"/>
  <c r="H77" i="38"/>
  <c r="F77" i="38"/>
  <c r="D77" i="38"/>
  <c r="B77" i="38"/>
  <c r="P76" i="38"/>
  <c r="N76" i="38"/>
  <c r="L76" i="38"/>
  <c r="J76" i="38"/>
  <c r="H76" i="38"/>
  <c r="F76" i="38"/>
  <c r="D76" i="38"/>
  <c r="P75" i="38"/>
  <c r="P74" i="38"/>
  <c r="N74" i="38"/>
  <c r="L74" i="38"/>
  <c r="J74" i="38"/>
  <c r="H74" i="38"/>
  <c r="F74" i="38"/>
  <c r="D74" i="38"/>
  <c r="P73" i="38"/>
  <c r="N73" i="38"/>
  <c r="L73" i="38"/>
  <c r="J73" i="38"/>
  <c r="H73" i="38"/>
  <c r="F73" i="38"/>
  <c r="D73" i="38"/>
  <c r="P72" i="38"/>
  <c r="N72" i="38"/>
  <c r="L72" i="38"/>
  <c r="J72" i="38"/>
  <c r="H72" i="38"/>
  <c r="F72" i="38"/>
  <c r="D72" i="38"/>
  <c r="P71" i="38"/>
  <c r="N71" i="38"/>
  <c r="L71" i="38"/>
  <c r="J71" i="38"/>
  <c r="H71" i="38"/>
  <c r="F71" i="38"/>
  <c r="D71" i="38"/>
  <c r="P70" i="38"/>
  <c r="N70" i="38"/>
  <c r="L70" i="38"/>
  <c r="J70" i="38"/>
  <c r="H70" i="38"/>
  <c r="F70" i="38"/>
  <c r="D70" i="38"/>
  <c r="P69" i="38"/>
  <c r="N69" i="38"/>
  <c r="L69" i="38"/>
  <c r="J69" i="38"/>
  <c r="H69" i="38"/>
  <c r="F69" i="38"/>
  <c r="D69" i="38"/>
  <c r="P68" i="38"/>
  <c r="N68" i="38"/>
  <c r="L68" i="38"/>
  <c r="J68" i="38"/>
  <c r="H68" i="38"/>
  <c r="F68" i="38"/>
  <c r="D68" i="38"/>
  <c r="P67" i="38"/>
  <c r="N67" i="38"/>
  <c r="L67" i="38"/>
  <c r="J67" i="38"/>
  <c r="H67" i="38"/>
  <c r="F67" i="38"/>
  <c r="D67" i="38"/>
  <c r="P66" i="38"/>
  <c r="N66" i="38"/>
  <c r="L66" i="38"/>
  <c r="J66" i="38"/>
  <c r="H66" i="38"/>
  <c r="F66" i="38"/>
  <c r="D66" i="38"/>
  <c r="P65" i="38"/>
  <c r="N65" i="38"/>
  <c r="L65" i="38"/>
  <c r="J65" i="38"/>
  <c r="H65" i="38"/>
  <c r="F65" i="38"/>
  <c r="D65" i="38"/>
  <c r="P64" i="38"/>
  <c r="P63" i="38"/>
  <c r="N63" i="38"/>
  <c r="L63" i="38"/>
  <c r="J63" i="38"/>
  <c r="H63" i="38"/>
  <c r="F63" i="38"/>
  <c r="D63" i="38"/>
  <c r="P62" i="38"/>
  <c r="N62" i="38"/>
  <c r="L62" i="38"/>
  <c r="J62" i="38"/>
  <c r="H62" i="38"/>
  <c r="F62" i="38"/>
  <c r="D62" i="38"/>
  <c r="P61" i="38"/>
  <c r="N61" i="38"/>
  <c r="L61" i="38"/>
  <c r="J61" i="38"/>
  <c r="H61" i="38"/>
  <c r="F61" i="38"/>
  <c r="D61" i="38"/>
  <c r="P60" i="38"/>
  <c r="N60" i="38"/>
  <c r="L60" i="38"/>
  <c r="J60" i="38"/>
  <c r="H60" i="38"/>
  <c r="F60" i="38"/>
  <c r="D60" i="38"/>
  <c r="P59" i="38"/>
  <c r="N59" i="38"/>
  <c r="L59" i="38"/>
  <c r="J59" i="38"/>
  <c r="H59" i="38"/>
  <c r="F59" i="38"/>
  <c r="D59" i="38"/>
  <c r="P57" i="38"/>
  <c r="N57" i="38"/>
  <c r="L57" i="38"/>
  <c r="J57" i="38"/>
  <c r="H57" i="38"/>
  <c r="F57" i="38"/>
  <c r="D57" i="38"/>
  <c r="P55" i="38"/>
  <c r="N55" i="38"/>
  <c r="L55" i="38"/>
  <c r="J55" i="38"/>
  <c r="H55" i="38"/>
  <c r="F55" i="38"/>
  <c r="D55" i="38"/>
  <c r="P54" i="38"/>
  <c r="N54" i="38"/>
  <c r="L54" i="38"/>
  <c r="J54" i="38"/>
  <c r="H54" i="38"/>
  <c r="F54" i="38"/>
  <c r="D54" i="38"/>
  <c r="P53" i="38"/>
  <c r="N53" i="38"/>
  <c r="L53" i="38"/>
  <c r="J53" i="38"/>
  <c r="H53" i="38"/>
  <c r="F53" i="38"/>
  <c r="D53" i="38"/>
  <c r="P52" i="38"/>
  <c r="N52" i="38"/>
  <c r="L52" i="38"/>
  <c r="J52" i="38"/>
  <c r="H52" i="38"/>
  <c r="F52" i="38"/>
  <c r="D52" i="38"/>
  <c r="P51" i="38"/>
  <c r="N51" i="38"/>
  <c r="L51" i="38"/>
  <c r="J51" i="38"/>
  <c r="H51" i="38"/>
  <c r="F51" i="38"/>
  <c r="D51" i="38"/>
  <c r="P50" i="38"/>
  <c r="N50" i="38"/>
  <c r="L50" i="38"/>
  <c r="J50" i="38"/>
  <c r="H50" i="38"/>
  <c r="F50" i="38"/>
  <c r="D50" i="38"/>
  <c r="P49" i="38"/>
  <c r="N49" i="38"/>
  <c r="L49" i="38"/>
  <c r="J49" i="38"/>
  <c r="H49" i="38"/>
  <c r="F49" i="38"/>
  <c r="D49" i="38"/>
  <c r="P48" i="38"/>
  <c r="N48" i="38"/>
  <c r="L48" i="38"/>
  <c r="J48" i="38"/>
  <c r="H48" i="38"/>
  <c r="F48" i="38"/>
  <c r="D48" i="38"/>
  <c r="P47" i="38"/>
  <c r="N47" i="38"/>
  <c r="L47" i="38"/>
  <c r="J47" i="38"/>
  <c r="H47" i="38"/>
  <c r="F47" i="38"/>
  <c r="D47" i="38"/>
  <c r="P46" i="38"/>
  <c r="N46" i="38"/>
  <c r="L46" i="38"/>
  <c r="J46" i="38"/>
  <c r="H46" i="38"/>
  <c r="F46" i="38"/>
  <c r="D46" i="38"/>
  <c r="P45" i="38"/>
  <c r="N45" i="38"/>
  <c r="L45" i="38"/>
  <c r="J45" i="38"/>
  <c r="H45" i="38"/>
  <c r="F45" i="38"/>
  <c r="D45" i="38"/>
  <c r="P44" i="38"/>
  <c r="P42" i="38"/>
  <c r="N42" i="38"/>
  <c r="L42" i="38"/>
  <c r="J42" i="38"/>
  <c r="H42" i="38"/>
  <c r="F42" i="38"/>
  <c r="D42" i="38"/>
  <c r="P41" i="38"/>
  <c r="N41" i="38"/>
  <c r="L41" i="38"/>
  <c r="J41" i="38"/>
  <c r="H41" i="38"/>
  <c r="F41" i="38"/>
  <c r="D41" i="38"/>
  <c r="P40" i="38"/>
  <c r="N40" i="38"/>
  <c r="L40" i="38"/>
  <c r="J40" i="38"/>
  <c r="H40" i="38"/>
  <c r="F40" i="38"/>
  <c r="D40" i="38"/>
  <c r="P32" i="38"/>
  <c r="N32" i="38"/>
  <c r="L32" i="38"/>
  <c r="J32" i="38"/>
  <c r="H32" i="38"/>
  <c r="F32" i="38"/>
  <c r="D32" i="38"/>
  <c r="P30" i="38"/>
  <c r="N30" i="38"/>
  <c r="L30" i="38"/>
  <c r="J30" i="38"/>
  <c r="H30" i="38"/>
  <c r="F30" i="38"/>
  <c r="D30" i="38"/>
  <c r="P29" i="38"/>
  <c r="N29" i="38"/>
  <c r="L29" i="38"/>
  <c r="J29" i="38"/>
  <c r="H29" i="38"/>
  <c r="F29" i="38"/>
  <c r="D29" i="38"/>
  <c r="P28" i="38"/>
  <c r="N28" i="38"/>
  <c r="L28" i="38"/>
  <c r="J28" i="38"/>
  <c r="H28" i="38"/>
  <c r="F28" i="38"/>
  <c r="D28" i="38"/>
  <c r="P27" i="38"/>
  <c r="N27" i="38"/>
  <c r="L27" i="38"/>
  <c r="J27" i="38"/>
  <c r="H27" i="38"/>
  <c r="F27" i="38"/>
  <c r="D27" i="38"/>
  <c r="P26" i="38"/>
  <c r="N26" i="38"/>
  <c r="L26" i="38"/>
  <c r="J26" i="38"/>
  <c r="H26" i="38"/>
  <c r="F26" i="38"/>
  <c r="D26" i="38"/>
  <c r="P25" i="38"/>
  <c r="N25" i="38"/>
  <c r="L25" i="38"/>
  <c r="J25" i="38"/>
  <c r="H25" i="38"/>
  <c r="F25" i="38"/>
  <c r="D25" i="38"/>
  <c r="P24" i="38"/>
  <c r="N24" i="38"/>
  <c r="L24" i="38"/>
  <c r="J24" i="38"/>
  <c r="H24" i="38"/>
  <c r="F24" i="38"/>
  <c r="D24" i="38"/>
  <c r="P23" i="38"/>
  <c r="N23" i="38"/>
  <c r="L23" i="38"/>
  <c r="J23" i="38"/>
  <c r="H23" i="38"/>
  <c r="F23" i="38"/>
  <c r="D23" i="38"/>
  <c r="P22" i="38"/>
  <c r="N22" i="38"/>
  <c r="L22" i="38"/>
  <c r="J22" i="38"/>
  <c r="H22" i="38"/>
  <c r="F22" i="38"/>
  <c r="D22" i="38"/>
  <c r="P21" i="38"/>
  <c r="N21" i="38"/>
  <c r="L21" i="38"/>
  <c r="J21" i="38"/>
  <c r="H21" i="38"/>
  <c r="F21" i="38"/>
  <c r="D21" i="38"/>
  <c r="P20" i="38"/>
  <c r="N20" i="38"/>
  <c r="L20" i="38"/>
  <c r="J20" i="38"/>
  <c r="H20" i="38"/>
  <c r="F20" i="38"/>
  <c r="D20" i="38"/>
  <c r="P19" i="38"/>
  <c r="N19" i="38"/>
  <c r="L19" i="38"/>
  <c r="J19" i="38"/>
  <c r="H19" i="38"/>
  <c r="F19" i="38"/>
  <c r="D19" i="38"/>
  <c r="P17" i="38"/>
  <c r="N17" i="38"/>
  <c r="L17" i="38"/>
  <c r="J17" i="38"/>
  <c r="H17" i="38"/>
  <c r="F17" i="38"/>
  <c r="D17" i="38"/>
  <c r="P16" i="38"/>
  <c r="N16" i="38"/>
  <c r="L16" i="38"/>
  <c r="J16" i="38"/>
  <c r="H16" i="38"/>
  <c r="F16" i="38"/>
  <c r="D16" i="38"/>
  <c r="P15" i="38"/>
  <c r="N15" i="38"/>
  <c r="L15" i="38"/>
  <c r="J15" i="38"/>
  <c r="H15" i="38"/>
  <c r="F15" i="38"/>
  <c r="D15" i="38"/>
  <c r="P14" i="38"/>
  <c r="N14" i="38"/>
  <c r="L14" i="38"/>
  <c r="J14" i="38"/>
  <c r="H14" i="38"/>
  <c r="F14" i="38"/>
  <c r="D14" i="38"/>
  <c r="P13" i="38"/>
  <c r="N13" i="38"/>
  <c r="L13" i="38"/>
  <c r="J13" i="38"/>
  <c r="H13" i="38"/>
  <c r="F13" i="38"/>
  <c r="D13" i="38"/>
  <c r="P12" i="38"/>
  <c r="N12" i="38"/>
  <c r="L12" i="38"/>
  <c r="J12" i="38"/>
  <c r="H12" i="38"/>
  <c r="F12" i="38"/>
  <c r="D12" i="38"/>
  <c r="P11" i="38"/>
  <c r="N11" i="38"/>
  <c r="L11" i="38"/>
  <c r="J11" i="38"/>
  <c r="H11" i="38"/>
  <c r="F11" i="38"/>
  <c r="D11" i="38"/>
  <c r="P10" i="38"/>
  <c r="P9" i="38"/>
  <c r="N9" i="38"/>
  <c r="L9" i="38"/>
  <c r="J9" i="38"/>
  <c r="H9" i="38"/>
  <c r="F9" i="38"/>
  <c r="D9" i="38"/>
  <c r="P8" i="38"/>
  <c r="N8" i="38"/>
  <c r="L8" i="38"/>
  <c r="J8" i="38"/>
  <c r="H8" i="38"/>
  <c r="F8" i="38"/>
  <c r="D8" i="38"/>
  <c r="P7" i="38"/>
  <c r="P6" i="38"/>
  <c r="N6" i="38"/>
  <c r="L6" i="38"/>
  <c r="J6" i="38"/>
  <c r="H6" i="38"/>
  <c r="F6" i="38"/>
  <c r="D6" i="38"/>
  <c r="P5" i="38"/>
  <c r="N5" i="38"/>
  <c r="L5" i="38"/>
  <c r="J5" i="38"/>
  <c r="H5" i="38"/>
  <c r="F5" i="38"/>
  <c r="D5" i="38"/>
  <c r="P4" i="38"/>
  <c r="N4" i="38"/>
  <c r="L4" i="38"/>
  <c r="J4" i="38"/>
  <c r="H4" i="38"/>
  <c r="F4" i="38"/>
  <c r="D4" i="38"/>
  <c r="E3" i="38"/>
  <c r="G3" i="38" s="1"/>
  <c r="I3" i="38" s="1"/>
  <c r="D137" i="37"/>
  <c r="F137" i="37"/>
  <c r="H137" i="37"/>
  <c r="J137" i="37"/>
  <c r="L137" i="37"/>
  <c r="N137" i="37"/>
  <c r="P137" i="37"/>
  <c r="D137" i="36"/>
  <c r="F137" i="36"/>
  <c r="H137" i="36"/>
  <c r="J137" i="36"/>
  <c r="L137" i="36"/>
  <c r="N137" i="36"/>
  <c r="P137" i="36"/>
  <c r="D137" i="35"/>
  <c r="F137" i="35"/>
  <c r="H137" i="35"/>
  <c r="J137" i="35"/>
  <c r="L137" i="35"/>
  <c r="N137" i="35"/>
  <c r="P137" i="35"/>
  <c r="D137" i="34"/>
  <c r="F137" i="34"/>
  <c r="H137" i="34"/>
  <c r="J137" i="34"/>
  <c r="L137" i="34"/>
  <c r="N137" i="34"/>
  <c r="P137" i="34"/>
  <c r="D137" i="33"/>
  <c r="F137" i="33"/>
  <c r="H137" i="33"/>
  <c r="J137" i="33"/>
  <c r="L137" i="33"/>
  <c r="N137" i="33"/>
  <c r="P137" i="33"/>
  <c r="D137" i="32"/>
  <c r="F137" i="32"/>
  <c r="H137" i="32"/>
  <c r="J137" i="32"/>
  <c r="L137" i="32"/>
  <c r="N137" i="32"/>
  <c r="P137" i="32"/>
  <c r="D137" i="31"/>
  <c r="F137" i="31"/>
  <c r="H137" i="31"/>
  <c r="J137" i="31"/>
  <c r="L137" i="31"/>
  <c r="N137" i="31"/>
  <c r="P137" i="31"/>
  <c r="D137" i="30"/>
  <c r="F137" i="30"/>
  <c r="H137" i="30"/>
  <c r="J137" i="30"/>
  <c r="L137" i="30"/>
  <c r="N137" i="30"/>
  <c r="P137" i="30"/>
  <c r="D137" i="29"/>
  <c r="F137" i="29"/>
  <c r="H137" i="29"/>
  <c r="J137" i="29"/>
  <c r="L137" i="29"/>
  <c r="N137" i="29"/>
  <c r="P137" i="29"/>
  <c r="D137" i="28"/>
  <c r="F137" i="28"/>
  <c r="H137" i="28"/>
  <c r="J137" i="28"/>
  <c r="L137" i="28"/>
  <c r="N137" i="28"/>
  <c r="P137" i="28"/>
  <c r="L117" i="26" l="1"/>
  <c r="R117" i="24"/>
  <c r="E117" i="43"/>
  <c r="H140" i="38"/>
  <c r="D140" i="38"/>
  <c r="L140" i="38"/>
  <c r="H117" i="26"/>
  <c r="P140" i="38"/>
  <c r="P146" i="38" s="1"/>
  <c r="P154" i="24" s="1"/>
  <c r="F140" i="38"/>
  <c r="J140" i="38"/>
  <c r="D117" i="26"/>
  <c r="N117" i="26"/>
  <c r="J117" i="26"/>
  <c r="F140" i="39"/>
  <c r="J140" i="39"/>
  <c r="N140" i="39"/>
  <c r="D140" i="39"/>
  <c r="H140" i="39"/>
  <c r="L140" i="39"/>
  <c r="Q117" i="26"/>
  <c r="Q117" i="41"/>
  <c r="M117" i="35"/>
  <c r="M117" i="41"/>
  <c r="I117" i="35"/>
  <c r="I117" i="41"/>
  <c r="O117" i="35"/>
  <c r="O117" i="41"/>
  <c r="K117" i="35"/>
  <c r="K117" i="41"/>
  <c r="G117" i="34"/>
  <c r="G117" i="41"/>
  <c r="E117" i="34"/>
  <c r="E117" i="41"/>
  <c r="M3" i="41"/>
  <c r="K2" i="41"/>
  <c r="Q117" i="37"/>
  <c r="M117" i="37"/>
  <c r="K117" i="37"/>
  <c r="I117" i="37"/>
  <c r="E117" i="37"/>
  <c r="O117" i="37"/>
  <c r="G117" i="37"/>
  <c r="O117" i="23"/>
  <c r="E117" i="23"/>
  <c r="E117" i="25"/>
  <c r="O117" i="40"/>
  <c r="M117" i="40"/>
  <c r="K117" i="40"/>
  <c r="I117" i="40"/>
  <c r="E117" i="27"/>
  <c r="O117" i="26"/>
  <c r="M117" i="26"/>
  <c r="K117" i="26"/>
  <c r="I117" i="26"/>
  <c r="E117" i="36"/>
  <c r="O117" i="38"/>
  <c r="M117" i="38"/>
  <c r="K117" i="38"/>
  <c r="I117" i="38"/>
  <c r="E117" i="28"/>
  <c r="O117" i="29"/>
  <c r="M117" i="29"/>
  <c r="K117" i="29"/>
  <c r="I117" i="29"/>
  <c r="E117" i="30"/>
  <c r="O117" i="39"/>
  <c r="M117" i="39"/>
  <c r="K117" i="39"/>
  <c r="I117" i="39"/>
  <c r="E117" i="31"/>
  <c r="O117" i="32"/>
  <c r="M117" i="32"/>
  <c r="K117" i="32"/>
  <c r="I117" i="32"/>
  <c r="E117" i="33"/>
  <c r="O117" i="34"/>
  <c r="M117" i="34"/>
  <c r="K117" i="34"/>
  <c r="I117" i="34"/>
  <c r="E117" i="35"/>
  <c r="M117" i="23"/>
  <c r="K117" i="23"/>
  <c r="I117" i="23"/>
  <c r="O117" i="25"/>
  <c r="M117" i="25"/>
  <c r="K117" i="25"/>
  <c r="I117" i="25"/>
  <c r="E117" i="40"/>
  <c r="O117" i="27"/>
  <c r="M117" i="27"/>
  <c r="K117" i="27"/>
  <c r="I117" i="27"/>
  <c r="E117" i="26"/>
  <c r="O117" i="36"/>
  <c r="M117" i="36"/>
  <c r="K117" i="36"/>
  <c r="I117" i="36"/>
  <c r="E117" i="38"/>
  <c r="O117" i="28"/>
  <c r="M117" i="28"/>
  <c r="K117" i="28"/>
  <c r="I117" i="28"/>
  <c r="E117" i="29"/>
  <c r="O117" i="30"/>
  <c r="M117" i="30"/>
  <c r="K117" i="30"/>
  <c r="I117" i="30"/>
  <c r="E117" i="39"/>
  <c r="O117" i="31"/>
  <c r="M117" i="31"/>
  <c r="K117" i="31"/>
  <c r="I117" i="31"/>
  <c r="E117" i="32"/>
  <c r="O117" i="33"/>
  <c r="M117" i="33"/>
  <c r="K117" i="33"/>
  <c r="I117" i="33"/>
  <c r="Q117" i="36"/>
  <c r="Q117" i="38"/>
  <c r="Q117" i="28"/>
  <c r="Q117" i="29"/>
  <c r="Q117" i="30"/>
  <c r="Q117" i="39"/>
  <c r="Q117" i="31"/>
  <c r="Q117" i="32"/>
  <c r="Q117" i="33"/>
  <c r="Q117" i="34"/>
  <c r="Q117" i="35"/>
  <c r="G117" i="23"/>
  <c r="G117" i="36"/>
  <c r="G117" i="28"/>
  <c r="G117" i="30"/>
  <c r="G117" i="31"/>
  <c r="G117" i="33"/>
  <c r="G117" i="35"/>
  <c r="G117" i="25"/>
  <c r="G117" i="40"/>
  <c r="G117" i="27"/>
  <c r="G117" i="26"/>
  <c r="G117" i="38"/>
  <c r="G117" i="29"/>
  <c r="G117" i="39"/>
  <c r="G117" i="32"/>
  <c r="Q117" i="25"/>
  <c r="Q117" i="27"/>
  <c r="Q117" i="23"/>
  <c r="Q117" i="40"/>
  <c r="P146" i="40"/>
  <c r="P152" i="24" s="1"/>
  <c r="I3" i="40"/>
  <c r="G2" i="40"/>
  <c r="E2" i="40"/>
  <c r="D10" i="40"/>
  <c r="F10" i="40"/>
  <c r="H10" i="40"/>
  <c r="J10" i="40"/>
  <c r="L10" i="40"/>
  <c r="N10" i="40"/>
  <c r="D25" i="40"/>
  <c r="F25" i="40"/>
  <c r="H25" i="40"/>
  <c r="J25" i="40"/>
  <c r="L25" i="40"/>
  <c r="N25" i="40"/>
  <c r="D40" i="40"/>
  <c r="F40" i="40"/>
  <c r="H40" i="40"/>
  <c r="J40" i="40"/>
  <c r="L40" i="40"/>
  <c r="N40" i="40"/>
  <c r="D45" i="40"/>
  <c r="F45" i="40"/>
  <c r="H45" i="40"/>
  <c r="J45" i="40"/>
  <c r="L45" i="40"/>
  <c r="N45" i="40"/>
  <c r="D54" i="40"/>
  <c r="F54" i="40"/>
  <c r="H54" i="40"/>
  <c r="J54" i="40"/>
  <c r="L54" i="40"/>
  <c r="N54" i="40"/>
  <c r="D63" i="40"/>
  <c r="F63" i="40"/>
  <c r="H63" i="40"/>
  <c r="J63" i="40"/>
  <c r="L63" i="40"/>
  <c r="N63" i="40"/>
  <c r="D75" i="40"/>
  <c r="F75" i="40"/>
  <c r="H75" i="40"/>
  <c r="J75" i="40"/>
  <c r="L75" i="40"/>
  <c r="N75" i="40"/>
  <c r="D77" i="40"/>
  <c r="F77" i="40"/>
  <c r="H77" i="40"/>
  <c r="J77" i="40"/>
  <c r="L77" i="40"/>
  <c r="N77" i="40"/>
  <c r="D79" i="40"/>
  <c r="F79" i="40"/>
  <c r="H79" i="40"/>
  <c r="J79" i="40"/>
  <c r="L79" i="40"/>
  <c r="N79" i="40"/>
  <c r="D90" i="40"/>
  <c r="F90" i="40"/>
  <c r="H90" i="40"/>
  <c r="J90" i="40"/>
  <c r="L90" i="40"/>
  <c r="N90" i="40"/>
  <c r="D100" i="40"/>
  <c r="F100" i="40"/>
  <c r="H100" i="40"/>
  <c r="J100" i="40"/>
  <c r="L100" i="40"/>
  <c r="N100" i="40"/>
  <c r="D107" i="40"/>
  <c r="F107" i="40"/>
  <c r="H107" i="40"/>
  <c r="J107" i="40"/>
  <c r="L107" i="40"/>
  <c r="N107" i="40"/>
  <c r="D112" i="40"/>
  <c r="F112" i="40"/>
  <c r="H112" i="40"/>
  <c r="J112" i="40"/>
  <c r="L112" i="40"/>
  <c r="N112" i="40"/>
  <c r="D143" i="40"/>
  <c r="F143" i="40"/>
  <c r="H143" i="40"/>
  <c r="J143" i="40"/>
  <c r="L143" i="40"/>
  <c r="N143" i="40"/>
  <c r="E2" i="38"/>
  <c r="P146" i="39"/>
  <c r="P162" i="24" s="1"/>
  <c r="I3" i="39"/>
  <c r="G2" i="39"/>
  <c r="E2" i="39"/>
  <c r="D8" i="39"/>
  <c r="F8" i="39"/>
  <c r="H8" i="39"/>
  <c r="J8" i="39"/>
  <c r="L8" i="39"/>
  <c r="N8" i="39"/>
  <c r="D44" i="39"/>
  <c r="F44" i="39"/>
  <c r="H44" i="39"/>
  <c r="J44" i="39"/>
  <c r="L44" i="39"/>
  <c r="N44" i="39"/>
  <c r="D64" i="39"/>
  <c r="F64" i="39"/>
  <c r="H64" i="39"/>
  <c r="J64" i="39"/>
  <c r="L64" i="39"/>
  <c r="N64" i="39"/>
  <c r="D75" i="39"/>
  <c r="F75" i="39"/>
  <c r="H75" i="39"/>
  <c r="J75" i="39"/>
  <c r="L75" i="39"/>
  <c r="N75" i="39"/>
  <c r="D92" i="39"/>
  <c r="F92" i="39"/>
  <c r="H92" i="39"/>
  <c r="J92" i="39"/>
  <c r="L92" i="39"/>
  <c r="N92" i="39"/>
  <c r="D101" i="39"/>
  <c r="F101" i="39"/>
  <c r="H101" i="39"/>
  <c r="J101" i="39"/>
  <c r="L101" i="39"/>
  <c r="N101" i="39"/>
  <c r="D106" i="39"/>
  <c r="F106" i="39"/>
  <c r="H106" i="39"/>
  <c r="J106" i="39"/>
  <c r="L106" i="39"/>
  <c r="N106" i="39"/>
  <c r="D112" i="39"/>
  <c r="F112" i="39"/>
  <c r="H112" i="39"/>
  <c r="J112" i="39"/>
  <c r="L112" i="39"/>
  <c r="N112" i="39"/>
  <c r="D125" i="39"/>
  <c r="F125" i="39"/>
  <c r="H125" i="39"/>
  <c r="J125" i="39"/>
  <c r="L125" i="39"/>
  <c r="N125" i="39"/>
  <c r="D143" i="39"/>
  <c r="F143" i="39"/>
  <c r="H143" i="39"/>
  <c r="J143" i="39"/>
  <c r="L143" i="39"/>
  <c r="N143" i="39"/>
  <c r="K3" i="38"/>
  <c r="I2" i="38"/>
  <c r="D44" i="38"/>
  <c r="F44" i="38"/>
  <c r="H44" i="38"/>
  <c r="J44" i="38"/>
  <c r="L44" i="38"/>
  <c r="N44" i="38"/>
  <c r="G2" i="38"/>
  <c r="D7" i="38"/>
  <c r="F7" i="38"/>
  <c r="H7" i="38"/>
  <c r="J7" i="38"/>
  <c r="L7" i="38"/>
  <c r="N7" i="38"/>
  <c r="D10" i="38"/>
  <c r="F10" i="38"/>
  <c r="H10" i="38"/>
  <c r="J10" i="38"/>
  <c r="L10" i="38"/>
  <c r="N10" i="38"/>
  <c r="D64" i="38"/>
  <c r="F64" i="38"/>
  <c r="H64" i="38"/>
  <c r="J64" i="38"/>
  <c r="L64" i="38"/>
  <c r="N64" i="38"/>
  <c r="D75" i="38"/>
  <c r="F75" i="38"/>
  <c r="H75" i="38"/>
  <c r="J75" i="38"/>
  <c r="L75" i="38"/>
  <c r="N75" i="38"/>
  <c r="D92" i="38"/>
  <c r="F92" i="38"/>
  <c r="H92" i="38"/>
  <c r="J92" i="38"/>
  <c r="L92" i="38"/>
  <c r="N92" i="38"/>
  <c r="D101" i="38"/>
  <c r="F101" i="38"/>
  <c r="H101" i="38"/>
  <c r="J101" i="38"/>
  <c r="L101" i="38"/>
  <c r="N101" i="38"/>
  <c r="D106" i="38"/>
  <c r="F106" i="38"/>
  <c r="H106" i="38"/>
  <c r="J106" i="38"/>
  <c r="L106" i="38"/>
  <c r="N106" i="38"/>
  <c r="D112" i="38"/>
  <c r="F112" i="38"/>
  <c r="H112" i="38"/>
  <c r="J112" i="38"/>
  <c r="L112" i="38"/>
  <c r="N112" i="38"/>
  <c r="D125" i="38"/>
  <c r="F125" i="38"/>
  <c r="H125" i="38"/>
  <c r="J125" i="38"/>
  <c r="L125" i="38"/>
  <c r="N125" i="38"/>
  <c r="D143" i="38"/>
  <c r="F143" i="38"/>
  <c r="H143" i="38"/>
  <c r="J143" i="38"/>
  <c r="L143" i="38"/>
  <c r="N143" i="38"/>
  <c r="D137" i="26"/>
  <c r="F137" i="26"/>
  <c r="H137" i="26"/>
  <c r="J137" i="26"/>
  <c r="L137" i="26"/>
  <c r="N137" i="26"/>
  <c r="P137" i="26"/>
  <c r="D137" i="27"/>
  <c r="F137" i="27"/>
  <c r="H137" i="27"/>
  <c r="J137" i="27"/>
  <c r="L137" i="27"/>
  <c r="N137" i="27"/>
  <c r="P137" i="27"/>
  <c r="D137" i="25"/>
  <c r="F137" i="25"/>
  <c r="H137" i="25"/>
  <c r="J137" i="25"/>
  <c r="L137" i="25"/>
  <c r="N137" i="25"/>
  <c r="P137" i="25"/>
  <c r="D137" i="23"/>
  <c r="F137" i="23"/>
  <c r="H137" i="23"/>
  <c r="J137" i="23"/>
  <c r="L137" i="23"/>
  <c r="N137" i="23"/>
  <c r="P137" i="23"/>
  <c r="E137" i="24"/>
  <c r="E137" i="46" s="1"/>
  <c r="G137" i="24"/>
  <c r="G137" i="46" s="1"/>
  <c r="I137" i="24"/>
  <c r="I137" i="46" s="1"/>
  <c r="K137" i="24"/>
  <c r="K137" i="46" s="1"/>
  <c r="M137" i="24"/>
  <c r="M137" i="46" s="1"/>
  <c r="O137" i="24"/>
  <c r="O137" i="46" s="1"/>
  <c r="Q137" i="24"/>
  <c r="Q137" i="46" s="1"/>
  <c r="D95" i="36"/>
  <c r="F95" i="36"/>
  <c r="H95" i="36"/>
  <c r="J95" i="36"/>
  <c r="L95" i="36"/>
  <c r="N95" i="36"/>
  <c r="P95" i="36"/>
  <c r="D95" i="35"/>
  <c r="F95" i="35"/>
  <c r="H95" i="35"/>
  <c r="J95" i="35"/>
  <c r="L95" i="35"/>
  <c r="N95" i="35"/>
  <c r="P95" i="35"/>
  <c r="D95" i="34"/>
  <c r="F95" i="34"/>
  <c r="H95" i="34"/>
  <c r="J95" i="34"/>
  <c r="L95" i="34"/>
  <c r="N95" i="34"/>
  <c r="P95" i="34"/>
  <c r="D95" i="33"/>
  <c r="F95" i="33"/>
  <c r="H95" i="33"/>
  <c r="J95" i="33"/>
  <c r="L95" i="33"/>
  <c r="N95" i="33"/>
  <c r="P95" i="33"/>
  <c r="D95" i="32"/>
  <c r="F95" i="32"/>
  <c r="H95" i="32"/>
  <c r="J95" i="32"/>
  <c r="L95" i="32"/>
  <c r="N95" i="32"/>
  <c r="P95" i="32"/>
  <c r="D95" i="31"/>
  <c r="F95" i="31"/>
  <c r="H95" i="31"/>
  <c r="J95" i="31"/>
  <c r="L95" i="31"/>
  <c r="N95" i="31"/>
  <c r="P95" i="31"/>
  <c r="D95" i="30"/>
  <c r="F95" i="30"/>
  <c r="H95" i="30"/>
  <c r="J95" i="30"/>
  <c r="L95" i="30"/>
  <c r="N95" i="30"/>
  <c r="P95" i="30"/>
  <c r="D95" i="29"/>
  <c r="F95" i="29"/>
  <c r="H95" i="29"/>
  <c r="J95" i="29"/>
  <c r="L95" i="29"/>
  <c r="N95" i="29"/>
  <c r="P95" i="29"/>
  <c r="D95" i="28"/>
  <c r="F95" i="28"/>
  <c r="H95" i="28"/>
  <c r="J95" i="28"/>
  <c r="L95" i="28"/>
  <c r="N95" i="28"/>
  <c r="P95" i="28"/>
  <c r="D95" i="26"/>
  <c r="F95" i="26"/>
  <c r="H95" i="26"/>
  <c r="J95" i="26"/>
  <c r="L95" i="26"/>
  <c r="N95" i="26"/>
  <c r="P95" i="26"/>
  <c r="D95" i="27"/>
  <c r="F95" i="27"/>
  <c r="H95" i="27"/>
  <c r="J95" i="27"/>
  <c r="L95" i="27"/>
  <c r="N95" i="27"/>
  <c r="P95" i="27"/>
  <c r="D95" i="25"/>
  <c r="F95" i="25"/>
  <c r="H95" i="25"/>
  <c r="J95" i="25"/>
  <c r="L95" i="25"/>
  <c r="N95" i="25"/>
  <c r="P95" i="25"/>
  <c r="D95" i="23"/>
  <c r="F95" i="23"/>
  <c r="H95" i="23"/>
  <c r="J95" i="23"/>
  <c r="L95" i="23"/>
  <c r="N95" i="23"/>
  <c r="P95" i="23"/>
  <c r="E95" i="24"/>
  <c r="E95" i="46" s="1"/>
  <c r="G95" i="24"/>
  <c r="G95" i="46" s="1"/>
  <c r="I95" i="24"/>
  <c r="I95" i="46" s="1"/>
  <c r="K95" i="24"/>
  <c r="K95" i="46" s="1"/>
  <c r="M95" i="24"/>
  <c r="M95" i="46" s="1"/>
  <c r="O95" i="24"/>
  <c r="O95" i="46" s="1"/>
  <c r="Q95" i="24"/>
  <c r="Q95" i="46" s="1"/>
  <c r="E94" i="24"/>
  <c r="E94" i="46" s="1"/>
  <c r="G94" i="24"/>
  <c r="G94" i="46" s="1"/>
  <c r="I94" i="24"/>
  <c r="I94" i="46" s="1"/>
  <c r="K94" i="24"/>
  <c r="K94" i="46" s="1"/>
  <c r="M94" i="24"/>
  <c r="M94" i="46" s="1"/>
  <c r="O94" i="24"/>
  <c r="O94" i="46" s="1"/>
  <c r="Q94" i="24"/>
  <c r="Q94" i="46" s="1"/>
  <c r="D95" i="37"/>
  <c r="F95" i="37"/>
  <c r="H95" i="37"/>
  <c r="J95" i="37"/>
  <c r="L95" i="37"/>
  <c r="N95" i="37"/>
  <c r="P95" i="37"/>
  <c r="P145" i="37"/>
  <c r="N145" i="37"/>
  <c r="L145" i="37"/>
  <c r="J145" i="37"/>
  <c r="H145" i="37"/>
  <c r="F145" i="37"/>
  <c r="D145" i="37"/>
  <c r="P144" i="37"/>
  <c r="N144" i="37"/>
  <c r="L144" i="37"/>
  <c r="J144" i="37"/>
  <c r="H144" i="37"/>
  <c r="F144" i="37"/>
  <c r="D144" i="37"/>
  <c r="P143" i="37"/>
  <c r="P142" i="37"/>
  <c r="N142" i="37"/>
  <c r="L142" i="37"/>
  <c r="J142" i="37"/>
  <c r="H142" i="37"/>
  <c r="F142" i="37"/>
  <c r="D142" i="37"/>
  <c r="P141" i="37"/>
  <c r="N141" i="37"/>
  <c r="L141" i="37"/>
  <c r="J141" i="37"/>
  <c r="H141" i="37"/>
  <c r="F141" i="37"/>
  <c r="D141" i="37"/>
  <c r="A140" i="37"/>
  <c r="N140" i="37" s="1"/>
  <c r="P139" i="37"/>
  <c r="N139" i="37"/>
  <c r="L139" i="37"/>
  <c r="J139" i="37"/>
  <c r="H139" i="37"/>
  <c r="F139" i="37"/>
  <c r="D139" i="37"/>
  <c r="P136" i="37"/>
  <c r="N136" i="37"/>
  <c r="L136" i="37"/>
  <c r="J136" i="37"/>
  <c r="H136" i="37"/>
  <c r="F136" i="37"/>
  <c r="D136" i="37"/>
  <c r="P135" i="37"/>
  <c r="N135" i="37"/>
  <c r="L135" i="37"/>
  <c r="J135" i="37"/>
  <c r="H135" i="37"/>
  <c r="F135" i="37"/>
  <c r="D135" i="37"/>
  <c r="P134" i="37"/>
  <c r="N134" i="37"/>
  <c r="L134" i="37"/>
  <c r="J134" i="37"/>
  <c r="H134" i="37"/>
  <c r="F134" i="37"/>
  <c r="D134" i="37"/>
  <c r="P133" i="37"/>
  <c r="N133" i="37"/>
  <c r="L133" i="37"/>
  <c r="J133" i="37"/>
  <c r="H133" i="37"/>
  <c r="F133" i="37"/>
  <c r="D133" i="37"/>
  <c r="P128" i="37"/>
  <c r="N128" i="37"/>
  <c r="L128" i="37"/>
  <c r="J128" i="37"/>
  <c r="H128" i="37"/>
  <c r="F128" i="37"/>
  <c r="D128" i="37"/>
  <c r="P127" i="37"/>
  <c r="N127" i="37"/>
  <c r="L127" i="37"/>
  <c r="J127" i="37"/>
  <c r="H127" i="37"/>
  <c r="F127" i="37"/>
  <c r="D127" i="37"/>
  <c r="P126" i="37"/>
  <c r="N126" i="37"/>
  <c r="L126" i="37"/>
  <c r="J126" i="37"/>
  <c r="H126" i="37"/>
  <c r="F126" i="37"/>
  <c r="D126" i="37"/>
  <c r="P125" i="37"/>
  <c r="P124" i="37"/>
  <c r="N124" i="37"/>
  <c r="L124" i="37"/>
  <c r="J124" i="37"/>
  <c r="H124" i="37"/>
  <c r="F124" i="37"/>
  <c r="D124" i="37"/>
  <c r="P122" i="37"/>
  <c r="N122" i="37"/>
  <c r="L122" i="37"/>
  <c r="J122" i="37"/>
  <c r="H122" i="37"/>
  <c r="F122" i="37"/>
  <c r="D122" i="37"/>
  <c r="P121" i="37"/>
  <c r="N121" i="37"/>
  <c r="L121" i="37"/>
  <c r="J121" i="37"/>
  <c r="H121" i="37"/>
  <c r="F121" i="37"/>
  <c r="D121" i="37"/>
  <c r="P120" i="37"/>
  <c r="N120" i="37"/>
  <c r="L120" i="37"/>
  <c r="J120" i="37"/>
  <c r="H120" i="37"/>
  <c r="F120" i="37"/>
  <c r="D120" i="37"/>
  <c r="P118" i="37"/>
  <c r="N118" i="37"/>
  <c r="L118" i="37"/>
  <c r="J118" i="37"/>
  <c r="H118" i="37"/>
  <c r="F118" i="37"/>
  <c r="D118" i="37"/>
  <c r="P116" i="37"/>
  <c r="N116" i="37"/>
  <c r="L116" i="37"/>
  <c r="J116" i="37"/>
  <c r="H116" i="37"/>
  <c r="F116" i="37"/>
  <c r="D116" i="37"/>
  <c r="P115" i="37"/>
  <c r="N115" i="37"/>
  <c r="L115" i="37"/>
  <c r="J115" i="37"/>
  <c r="H115" i="37"/>
  <c r="F115" i="37"/>
  <c r="D115" i="37"/>
  <c r="P114" i="37"/>
  <c r="N114" i="37"/>
  <c r="L114" i="37"/>
  <c r="J114" i="37"/>
  <c r="H114" i="37"/>
  <c r="F114" i="37"/>
  <c r="D114" i="37"/>
  <c r="P113" i="37"/>
  <c r="N113" i="37"/>
  <c r="L113" i="37"/>
  <c r="J113" i="37"/>
  <c r="H113" i="37"/>
  <c r="F113" i="37"/>
  <c r="D113" i="37"/>
  <c r="A112" i="37"/>
  <c r="P112" i="37" s="1"/>
  <c r="P111" i="37"/>
  <c r="N111" i="37"/>
  <c r="L111" i="37"/>
  <c r="J111" i="37"/>
  <c r="H111" i="37"/>
  <c r="F111" i="37"/>
  <c r="D111" i="37"/>
  <c r="P110" i="37"/>
  <c r="N110" i="37"/>
  <c r="L110" i="37"/>
  <c r="J110" i="37"/>
  <c r="H110" i="37"/>
  <c r="F110" i="37"/>
  <c r="D110" i="37"/>
  <c r="P109" i="37"/>
  <c r="N109" i="37"/>
  <c r="L109" i="37"/>
  <c r="J109" i="37"/>
  <c r="H109" i="37"/>
  <c r="F109" i="37"/>
  <c r="D109" i="37"/>
  <c r="P108" i="37"/>
  <c r="N108" i="37"/>
  <c r="L108" i="37"/>
  <c r="J108" i="37"/>
  <c r="H108" i="37"/>
  <c r="F108" i="37"/>
  <c r="D108" i="37"/>
  <c r="P107" i="37"/>
  <c r="N107" i="37"/>
  <c r="L107" i="37"/>
  <c r="J107" i="37"/>
  <c r="H107" i="37"/>
  <c r="F107" i="37"/>
  <c r="D107" i="37"/>
  <c r="P106" i="37"/>
  <c r="P105" i="37"/>
  <c r="N105" i="37"/>
  <c r="L105" i="37"/>
  <c r="J105" i="37"/>
  <c r="H105" i="37"/>
  <c r="F105" i="37"/>
  <c r="D105" i="37"/>
  <c r="P104" i="37"/>
  <c r="N104" i="37"/>
  <c r="L104" i="37"/>
  <c r="J104" i="37"/>
  <c r="H104" i="37"/>
  <c r="F104" i="37"/>
  <c r="D104" i="37"/>
  <c r="P102" i="37"/>
  <c r="N102" i="37"/>
  <c r="L102" i="37"/>
  <c r="J102" i="37"/>
  <c r="H102" i="37"/>
  <c r="F102" i="37"/>
  <c r="D102" i="37"/>
  <c r="P101" i="37"/>
  <c r="P100" i="37"/>
  <c r="N100" i="37"/>
  <c r="L100" i="37"/>
  <c r="J100" i="37"/>
  <c r="H100" i="37"/>
  <c r="F100" i="37"/>
  <c r="D100" i="37"/>
  <c r="P99" i="37"/>
  <c r="N99" i="37"/>
  <c r="L99" i="37"/>
  <c r="J99" i="37"/>
  <c r="H99" i="37"/>
  <c r="F99" i="37"/>
  <c r="D99" i="37"/>
  <c r="P98" i="37"/>
  <c r="N98" i="37"/>
  <c r="L98" i="37"/>
  <c r="J98" i="37"/>
  <c r="H98" i="37"/>
  <c r="F98" i="37"/>
  <c r="D98" i="37"/>
  <c r="P97" i="37"/>
  <c r="N97" i="37"/>
  <c r="L97" i="37"/>
  <c r="J97" i="37"/>
  <c r="H97" i="37"/>
  <c r="F97" i="37"/>
  <c r="D97" i="37"/>
  <c r="P96" i="37"/>
  <c r="N96" i="37"/>
  <c r="L96" i="37"/>
  <c r="J96" i="37"/>
  <c r="H96" i="37"/>
  <c r="F96" i="37"/>
  <c r="D96" i="37"/>
  <c r="P94" i="37"/>
  <c r="N94" i="37"/>
  <c r="L94" i="37"/>
  <c r="J94" i="37"/>
  <c r="H94" i="37"/>
  <c r="F94" i="37"/>
  <c r="D94" i="37"/>
  <c r="P93" i="37"/>
  <c r="N93" i="37"/>
  <c r="L93" i="37"/>
  <c r="J93" i="37"/>
  <c r="H93" i="37"/>
  <c r="F93" i="37"/>
  <c r="D93" i="37"/>
  <c r="P92" i="37"/>
  <c r="P91" i="37"/>
  <c r="N91" i="37"/>
  <c r="L91" i="37"/>
  <c r="J91" i="37"/>
  <c r="H91" i="37"/>
  <c r="F91" i="37"/>
  <c r="D91" i="37"/>
  <c r="P90" i="37"/>
  <c r="N90" i="37"/>
  <c r="L90" i="37"/>
  <c r="J90" i="37"/>
  <c r="H90" i="37"/>
  <c r="F90" i="37"/>
  <c r="D90" i="37"/>
  <c r="P89" i="37"/>
  <c r="N89" i="37"/>
  <c r="L89" i="37"/>
  <c r="J89" i="37"/>
  <c r="H89" i="37"/>
  <c r="F89" i="37"/>
  <c r="D89" i="37"/>
  <c r="P88" i="37"/>
  <c r="N88" i="37"/>
  <c r="L88" i="37"/>
  <c r="J88" i="37"/>
  <c r="H88" i="37"/>
  <c r="F88" i="37"/>
  <c r="D88" i="37"/>
  <c r="P87" i="37"/>
  <c r="N87" i="37"/>
  <c r="L87" i="37"/>
  <c r="J87" i="37"/>
  <c r="H87" i="37"/>
  <c r="F87" i="37"/>
  <c r="D87" i="37"/>
  <c r="P86" i="37"/>
  <c r="N86" i="37"/>
  <c r="L86" i="37"/>
  <c r="J86" i="37"/>
  <c r="H86" i="37"/>
  <c r="F86" i="37"/>
  <c r="D86" i="37"/>
  <c r="P85" i="37"/>
  <c r="N85" i="37"/>
  <c r="L85" i="37"/>
  <c r="J85" i="37"/>
  <c r="H85" i="37"/>
  <c r="F85" i="37"/>
  <c r="D85" i="37"/>
  <c r="P84" i="37"/>
  <c r="N84" i="37"/>
  <c r="L84" i="37"/>
  <c r="J84" i="37"/>
  <c r="H84" i="37"/>
  <c r="F84" i="37"/>
  <c r="D84" i="37"/>
  <c r="P83" i="37"/>
  <c r="N83" i="37"/>
  <c r="L83" i="37"/>
  <c r="J83" i="37"/>
  <c r="H83" i="37"/>
  <c r="F83" i="37"/>
  <c r="D83" i="37"/>
  <c r="P82" i="37"/>
  <c r="N82" i="37"/>
  <c r="L82" i="37"/>
  <c r="J82" i="37"/>
  <c r="H82" i="37"/>
  <c r="F82" i="37"/>
  <c r="D82" i="37"/>
  <c r="P81" i="37"/>
  <c r="N81" i="37"/>
  <c r="L81" i="37"/>
  <c r="J81" i="37"/>
  <c r="H81" i="37"/>
  <c r="F81" i="37"/>
  <c r="D81" i="37"/>
  <c r="P80" i="37"/>
  <c r="N80" i="37"/>
  <c r="L80" i="37"/>
  <c r="J80" i="37"/>
  <c r="H80" i="37"/>
  <c r="F80" i="37"/>
  <c r="D80" i="37"/>
  <c r="P79" i="37"/>
  <c r="N79" i="37"/>
  <c r="L79" i="37"/>
  <c r="J79" i="37"/>
  <c r="H79" i="37"/>
  <c r="F79" i="37"/>
  <c r="D79" i="37"/>
  <c r="P78" i="37"/>
  <c r="N78" i="37"/>
  <c r="L78" i="37"/>
  <c r="J78" i="37"/>
  <c r="H78" i="37"/>
  <c r="F78" i="37"/>
  <c r="D78" i="37"/>
  <c r="P77" i="37"/>
  <c r="N77" i="37"/>
  <c r="L77" i="37"/>
  <c r="J77" i="37"/>
  <c r="H77" i="37"/>
  <c r="F77" i="37"/>
  <c r="D77" i="37"/>
  <c r="B77" i="37"/>
  <c r="P76" i="37"/>
  <c r="N76" i="37"/>
  <c r="L76" i="37"/>
  <c r="J76" i="37"/>
  <c r="H76" i="37"/>
  <c r="F76" i="37"/>
  <c r="D76" i="37"/>
  <c r="P75" i="37"/>
  <c r="P74" i="37"/>
  <c r="N74" i="37"/>
  <c r="L74" i="37"/>
  <c r="J74" i="37"/>
  <c r="H74" i="37"/>
  <c r="F74" i="37"/>
  <c r="D74" i="37"/>
  <c r="P73" i="37"/>
  <c r="N73" i="37"/>
  <c r="L73" i="37"/>
  <c r="J73" i="37"/>
  <c r="H73" i="37"/>
  <c r="F73" i="37"/>
  <c r="D73" i="37"/>
  <c r="P72" i="37"/>
  <c r="N72" i="37"/>
  <c r="L72" i="37"/>
  <c r="J72" i="37"/>
  <c r="H72" i="37"/>
  <c r="F72" i="37"/>
  <c r="D72" i="37"/>
  <c r="P71" i="37"/>
  <c r="P70" i="37"/>
  <c r="N70" i="37"/>
  <c r="L70" i="37"/>
  <c r="J70" i="37"/>
  <c r="H70" i="37"/>
  <c r="F70" i="37"/>
  <c r="D70" i="37"/>
  <c r="P69" i="37"/>
  <c r="N69" i="37"/>
  <c r="L69" i="37"/>
  <c r="J69" i="37"/>
  <c r="H69" i="37"/>
  <c r="F69" i="37"/>
  <c r="D69" i="37"/>
  <c r="P68" i="37"/>
  <c r="N68" i="37"/>
  <c r="L68" i="37"/>
  <c r="J68" i="37"/>
  <c r="H68" i="37"/>
  <c r="F68" i="37"/>
  <c r="D68" i="37"/>
  <c r="P67" i="37"/>
  <c r="N67" i="37"/>
  <c r="L67" i="37"/>
  <c r="J67" i="37"/>
  <c r="H67" i="37"/>
  <c r="F67" i="37"/>
  <c r="D67" i="37"/>
  <c r="P66" i="37"/>
  <c r="N66" i="37"/>
  <c r="L66" i="37"/>
  <c r="J66" i="37"/>
  <c r="H66" i="37"/>
  <c r="F66" i="37"/>
  <c r="D66" i="37"/>
  <c r="P65" i="37"/>
  <c r="N65" i="37"/>
  <c r="L65" i="37"/>
  <c r="J65" i="37"/>
  <c r="H65" i="37"/>
  <c r="F65" i="37"/>
  <c r="D65" i="37"/>
  <c r="P64" i="37"/>
  <c r="P63" i="37"/>
  <c r="N63" i="37"/>
  <c r="L63" i="37"/>
  <c r="J63" i="37"/>
  <c r="H63" i="37"/>
  <c r="F63" i="37"/>
  <c r="D63" i="37"/>
  <c r="P62" i="37"/>
  <c r="N62" i="37"/>
  <c r="L62" i="37"/>
  <c r="J62" i="37"/>
  <c r="H62" i="37"/>
  <c r="F62" i="37"/>
  <c r="D62" i="37"/>
  <c r="P61" i="37"/>
  <c r="N61" i="37"/>
  <c r="L61" i="37"/>
  <c r="J61" i="37"/>
  <c r="H61" i="37"/>
  <c r="F61" i="37"/>
  <c r="D61" i="37"/>
  <c r="P60" i="37"/>
  <c r="N60" i="37"/>
  <c r="L60" i="37"/>
  <c r="J60" i="37"/>
  <c r="H60" i="37"/>
  <c r="F60" i="37"/>
  <c r="D60" i="37"/>
  <c r="P59" i="37"/>
  <c r="N59" i="37"/>
  <c r="L59" i="37"/>
  <c r="J59" i="37"/>
  <c r="H59" i="37"/>
  <c r="F59" i="37"/>
  <c r="D59" i="37"/>
  <c r="P57" i="37"/>
  <c r="N57" i="37"/>
  <c r="L57" i="37"/>
  <c r="J57" i="37"/>
  <c r="H57" i="37"/>
  <c r="F57" i="37"/>
  <c r="D57" i="37"/>
  <c r="P55" i="37"/>
  <c r="N55" i="37"/>
  <c r="L55" i="37"/>
  <c r="J55" i="37"/>
  <c r="H55" i="37"/>
  <c r="F55" i="37"/>
  <c r="D55" i="37"/>
  <c r="P54" i="37"/>
  <c r="N54" i="37"/>
  <c r="L54" i="37"/>
  <c r="J54" i="37"/>
  <c r="H54" i="37"/>
  <c r="F54" i="37"/>
  <c r="D54" i="37"/>
  <c r="P53" i="37"/>
  <c r="N53" i="37"/>
  <c r="L53" i="37"/>
  <c r="J53" i="37"/>
  <c r="H53" i="37"/>
  <c r="F53" i="37"/>
  <c r="D53" i="37"/>
  <c r="P52" i="37"/>
  <c r="N52" i="37"/>
  <c r="L52" i="37"/>
  <c r="J52" i="37"/>
  <c r="H52" i="37"/>
  <c r="F52" i="37"/>
  <c r="D52" i="37"/>
  <c r="P51" i="37"/>
  <c r="N51" i="37"/>
  <c r="L51" i="37"/>
  <c r="J51" i="37"/>
  <c r="H51" i="37"/>
  <c r="F51" i="37"/>
  <c r="D51" i="37"/>
  <c r="P50" i="37"/>
  <c r="N50" i="37"/>
  <c r="L50" i="37"/>
  <c r="J50" i="37"/>
  <c r="H50" i="37"/>
  <c r="F50" i="37"/>
  <c r="D50" i="37"/>
  <c r="P49" i="37"/>
  <c r="N49" i="37"/>
  <c r="L49" i="37"/>
  <c r="J49" i="37"/>
  <c r="H49" i="37"/>
  <c r="F49" i="37"/>
  <c r="D49" i="37"/>
  <c r="P48" i="37"/>
  <c r="N48" i="37"/>
  <c r="L48" i="37"/>
  <c r="J48" i="37"/>
  <c r="H48" i="37"/>
  <c r="F48" i="37"/>
  <c r="D48" i="37"/>
  <c r="P47" i="37"/>
  <c r="N47" i="37"/>
  <c r="L47" i="37"/>
  <c r="J47" i="37"/>
  <c r="H47" i="37"/>
  <c r="F47" i="37"/>
  <c r="D47" i="37"/>
  <c r="P46" i="37"/>
  <c r="N46" i="37"/>
  <c r="L46" i="37"/>
  <c r="J46" i="37"/>
  <c r="H46" i="37"/>
  <c r="F46" i="37"/>
  <c r="D46" i="37"/>
  <c r="P45" i="37"/>
  <c r="N45" i="37"/>
  <c r="L45" i="37"/>
  <c r="J45" i="37"/>
  <c r="H45" i="37"/>
  <c r="F45" i="37"/>
  <c r="D45" i="37"/>
  <c r="P44" i="37"/>
  <c r="P42" i="37"/>
  <c r="N42" i="37"/>
  <c r="L42" i="37"/>
  <c r="J42" i="37"/>
  <c r="H42" i="37"/>
  <c r="F42" i="37"/>
  <c r="D42" i="37"/>
  <c r="P41" i="37"/>
  <c r="N41" i="37"/>
  <c r="L41" i="37"/>
  <c r="J41" i="37"/>
  <c r="H41" i="37"/>
  <c r="F41" i="37"/>
  <c r="D41" i="37"/>
  <c r="P40" i="37"/>
  <c r="N40" i="37"/>
  <c r="L40" i="37"/>
  <c r="J40" i="37"/>
  <c r="H40" i="37"/>
  <c r="F40" i="37"/>
  <c r="D40" i="37"/>
  <c r="P32" i="37"/>
  <c r="N32" i="37"/>
  <c r="L32" i="37"/>
  <c r="J32" i="37"/>
  <c r="H32" i="37"/>
  <c r="F32" i="37"/>
  <c r="D32" i="37"/>
  <c r="P30" i="37"/>
  <c r="N30" i="37"/>
  <c r="L30" i="37"/>
  <c r="J30" i="37"/>
  <c r="H30" i="37"/>
  <c r="F30" i="37"/>
  <c r="D30" i="37"/>
  <c r="P29" i="37"/>
  <c r="N29" i="37"/>
  <c r="L29" i="37"/>
  <c r="J29" i="37"/>
  <c r="H29" i="37"/>
  <c r="F29" i="37"/>
  <c r="D29" i="37"/>
  <c r="P28" i="37"/>
  <c r="N28" i="37"/>
  <c r="L28" i="37"/>
  <c r="J28" i="37"/>
  <c r="H28" i="37"/>
  <c r="F28" i="37"/>
  <c r="D28" i="37"/>
  <c r="P27" i="37"/>
  <c r="N27" i="37"/>
  <c r="L27" i="37"/>
  <c r="J27" i="37"/>
  <c r="H27" i="37"/>
  <c r="F27" i="37"/>
  <c r="D27" i="37"/>
  <c r="P26" i="37"/>
  <c r="N26" i="37"/>
  <c r="L26" i="37"/>
  <c r="J26" i="37"/>
  <c r="H26" i="37"/>
  <c r="F26" i="37"/>
  <c r="D26" i="37"/>
  <c r="P25" i="37"/>
  <c r="N25" i="37"/>
  <c r="L25" i="37"/>
  <c r="J25" i="37"/>
  <c r="H25" i="37"/>
  <c r="F25" i="37"/>
  <c r="D25" i="37"/>
  <c r="P24" i="37"/>
  <c r="N24" i="37"/>
  <c r="L24" i="37"/>
  <c r="J24" i="37"/>
  <c r="H24" i="37"/>
  <c r="F24" i="37"/>
  <c r="D24" i="37"/>
  <c r="P23" i="37"/>
  <c r="N23" i="37"/>
  <c r="L23" i="37"/>
  <c r="J23" i="37"/>
  <c r="H23" i="37"/>
  <c r="F23" i="37"/>
  <c r="D23" i="37"/>
  <c r="P22" i="37"/>
  <c r="N22" i="37"/>
  <c r="L22" i="37"/>
  <c r="J22" i="37"/>
  <c r="H22" i="37"/>
  <c r="F22" i="37"/>
  <c r="D22" i="37"/>
  <c r="P21" i="37"/>
  <c r="N21" i="37"/>
  <c r="L21" i="37"/>
  <c r="J21" i="37"/>
  <c r="H21" i="37"/>
  <c r="F21" i="37"/>
  <c r="D21" i="37"/>
  <c r="P20" i="37"/>
  <c r="N20" i="37"/>
  <c r="L20" i="37"/>
  <c r="J20" i="37"/>
  <c r="H20" i="37"/>
  <c r="F20" i="37"/>
  <c r="D20" i="37"/>
  <c r="P19" i="37"/>
  <c r="N19" i="37"/>
  <c r="L19" i="37"/>
  <c r="J19" i="37"/>
  <c r="H19" i="37"/>
  <c r="F19" i="37"/>
  <c r="D19" i="37"/>
  <c r="P17" i="37"/>
  <c r="N17" i="37"/>
  <c r="L17" i="37"/>
  <c r="J17" i="37"/>
  <c r="H17" i="37"/>
  <c r="F17" i="37"/>
  <c r="D17" i="37"/>
  <c r="P16" i="37"/>
  <c r="N16" i="37"/>
  <c r="L16" i="37"/>
  <c r="J16" i="37"/>
  <c r="H16" i="37"/>
  <c r="F16" i="37"/>
  <c r="D16" i="37"/>
  <c r="P15" i="37"/>
  <c r="N15" i="37"/>
  <c r="L15" i="37"/>
  <c r="J15" i="37"/>
  <c r="H15" i="37"/>
  <c r="F15" i="37"/>
  <c r="D15" i="37"/>
  <c r="P14" i="37"/>
  <c r="N14" i="37"/>
  <c r="L14" i="37"/>
  <c r="J14" i="37"/>
  <c r="H14" i="37"/>
  <c r="F14" i="37"/>
  <c r="D14" i="37"/>
  <c r="P13" i="37"/>
  <c r="N13" i="37"/>
  <c r="L13" i="37"/>
  <c r="J13" i="37"/>
  <c r="H13" i="37"/>
  <c r="F13" i="37"/>
  <c r="D13" i="37"/>
  <c r="P12" i="37"/>
  <c r="N12" i="37"/>
  <c r="L12" i="37"/>
  <c r="J12" i="37"/>
  <c r="H12" i="37"/>
  <c r="F12" i="37"/>
  <c r="D12" i="37"/>
  <c r="P11" i="37"/>
  <c r="N11" i="37"/>
  <c r="L11" i="37"/>
  <c r="J11" i="37"/>
  <c r="H11" i="37"/>
  <c r="F11" i="37"/>
  <c r="D11" i="37"/>
  <c r="P10" i="37"/>
  <c r="P9" i="37"/>
  <c r="N9" i="37"/>
  <c r="L9" i="37"/>
  <c r="J9" i="37"/>
  <c r="H9" i="37"/>
  <c r="F9" i="37"/>
  <c r="D9" i="37"/>
  <c r="P8" i="37"/>
  <c r="N8" i="37"/>
  <c r="L8" i="37"/>
  <c r="J8" i="37"/>
  <c r="H8" i="37"/>
  <c r="F8" i="37"/>
  <c r="D8" i="37"/>
  <c r="P7" i="37"/>
  <c r="P6" i="37"/>
  <c r="N6" i="37"/>
  <c r="L6" i="37"/>
  <c r="J6" i="37"/>
  <c r="H6" i="37"/>
  <c r="F6" i="37"/>
  <c r="D6" i="37"/>
  <c r="P5" i="37"/>
  <c r="N5" i="37"/>
  <c r="L5" i="37"/>
  <c r="J5" i="37"/>
  <c r="H5" i="37"/>
  <c r="F5" i="37"/>
  <c r="D5" i="37"/>
  <c r="P4" i="37"/>
  <c r="N4" i="37"/>
  <c r="L4" i="37"/>
  <c r="J4" i="37"/>
  <c r="H4" i="37"/>
  <c r="F4" i="37"/>
  <c r="D4" i="37"/>
  <c r="E3" i="37"/>
  <c r="G3" i="37" s="1"/>
  <c r="I3" i="37" s="1"/>
  <c r="M95" i="41" l="1"/>
  <c r="M95" i="43"/>
  <c r="E95" i="41"/>
  <c r="E95" i="43"/>
  <c r="K95" i="41"/>
  <c r="K95" i="43"/>
  <c r="Q95" i="41"/>
  <c r="Q95" i="43"/>
  <c r="I95" i="41"/>
  <c r="I95" i="43"/>
  <c r="O95" i="41"/>
  <c r="O95" i="43"/>
  <c r="G95" i="41"/>
  <c r="G95" i="43"/>
  <c r="K94" i="41"/>
  <c r="K94" i="43"/>
  <c r="E137" i="41"/>
  <c r="E137" i="43"/>
  <c r="Q94" i="41"/>
  <c r="Q94" i="43"/>
  <c r="I94" i="41"/>
  <c r="I94" i="43"/>
  <c r="K137" i="41"/>
  <c r="K137" i="43"/>
  <c r="M137" i="41"/>
  <c r="M137" i="43"/>
  <c r="O94" i="41"/>
  <c r="O94" i="43"/>
  <c r="G94" i="41"/>
  <c r="G94" i="43"/>
  <c r="Q137" i="41"/>
  <c r="Q137" i="43"/>
  <c r="I137" i="41"/>
  <c r="I137" i="43"/>
  <c r="M94" i="41"/>
  <c r="M94" i="43"/>
  <c r="E94" i="41"/>
  <c r="E94" i="43"/>
  <c r="O137" i="41"/>
  <c r="O137" i="43"/>
  <c r="G137" i="41"/>
  <c r="G137" i="43"/>
  <c r="K94" i="37"/>
  <c r="O94" i="37"/>
  <c r="D140" i="37"/>
  <c r="G94" i="37"/>
  <c r="E94" i="37"/>
  <c r="I94" i="37"/>
  <c r="M94" i="37"/>
  <c r="Q94" i="37"/>
  <c r="H140" i="37"/>
  <c r="L140" i="37"/>
  <c r="P140" i="37"/>
  <c r="P146" i="37" s="1"/>
  <c r="P163" i="24" s="1"/>
  <c r="F140" i="37"/>
  <c r="J140" i="37"/>
  <c r="P168" i="24"/>
  <c r="O3" i="41"/>
  <c r="M2" i="41"/>
  <c r="O94" i="40"/>
  <c r="O94" i="39"/>
  <c r="O94" i="38"/>
  <c r="K94" i="40"/>
  <c r="K94" i="39"/>
  <c r="K94" i="38"/>
  <c r="G94" i="40"/>
  <c r="G94" i="39"/>
  <c r="G94" i="38"/>
  <c r="Q95" i="36"/>
  <c r="Q95" i="40"/>
  <c r="Q95" i="39"/>
  <c r="Q95" i="38"/>
  <c r="M95" i="36"/>
  <c r="M95" i="40"/>
  <c r="M95" i="39"/>
  <c r="M95" i="38"/>
  <c r="I95" i="36"/>
  <c r="I95" i="40"/>
  <c r="I95" i="39"/>
  <c r="I95" i="38"/>
  <c r="E95" i="36"/>
  <c r="E95" i="40"/>
  <c r="E95" i="39"/>
  <c r="E95" i="38"/>
  <c r="Q137" i="26"/>
  <c r="Q137" i="40"/>
  <c r="Q137" i="39"/>
  <c r="Q137" i="38"/>
  <c r="Q137" i="37"/>
  <c r="Q137" i="36"/>
  <c r="Q137" i="35"/>
  <c r="Q137" i="34"/>
  <c r="Q137" i="33"/>
  <c r="Q137" i="32"/>
  <c r="Q137" i="31"/>
  <c r="Q137" i="30"/>
  <c r="Q137" i="29"/>
  <c r="Q137" i="28"/>
  <c r="M137" i="26"/>
  <c r="M137" i="40"/>
  <c r="M137" i="39"/>
  <c r="M137" i="38"/>
  <c r="M137" i="37"/>
  <c r="M137" i="36"/>
  <c r="M137" i="35"/>
  <c r="M137" i="34"/>
  <c r="M137" i="33"/>
  <c r="M137" i="32"/>
  <c r="M137" i="31"/>
  <c r="M137" i="30"/>
  <c r="M137" i="29"/>
  <c r="M137" i="28"/>
  <c r="I137" i="26"/>
  <c r="I137" i="40"/>
  <c r="I137" i="39"/>
  <c r="I137" i="38"/>
  <c r="I137" i="37"/>
  <c r="I137" i="36"/>
  <c r="I137" i="35"/>
  <c r="I137" i="34"/>
  <c r="I137" i="33"/>
  <c r="I137" i="32"/>
  <c r="I137" i="31"/>
  <c r="I137" i="30"/>
  <c r="I137" i="29"/>
  <c r="I137" i="28"/>
  <c r="E137" i="26"/>
  <c r="E137" i="40"/>
  <c r="E137" i="39"/>
  <c r="E137" i="38"/>
  <c r="E137" i="37"/>
  <c r="E137" i="36"/>
  <c r="E137" i="35"/>
  <c r="E137" i="34"/>
  <c r="E137" i="33"/>
  <c r="E137" i="32"/>
  <c r="E137" i="31"/>
  <c r="E137" i="30"/>
  <c r="E137" i="29"/>
  <c r="E137" i="28"/>
  <c r="Q94" i="40"/>
  <c r="Q94" i="39"/>
  <c r="Q94" i="38"/>
  <c r="M94" i="40"/>
  <c r="M94" i="39"/>
  <c r="M94" i="38"/>
  <c r="I94" i="40"/>
  <c r="I94" i="39"/>
  <c r="I94" i="38"/>
  <c r="E94" i="40"/>
  <c r="E94" i="39"/>
  <c r="E94" i="38"/>
  <c r="O95" i="36"/>
  <c r="O95" i="40"/>
  <c r="O95" i="39"/>
  <c r="O95" i="38"/>
  <c r="K95" i="36"/>
  <c r="K95" i="40"/>
  <c r="K95" i="39"/>
  <c r="K95" i="38"/>
  <c r="G95" i="36"/>
  <c r="G95" i="40"/>
  <c r="G95" i="39"/>
  <c r="G95" i="38"/>
  <c r="O137" i="26"/>
  <c r="O137" i="40"/>
  <c r="O137" i="39"/>
  <c r="O137" i="38"/>
  <c r="O137" i="37"/>
  <c r="O137" i="36"/>
  <c r="O137" i="35"/>
  <c r="O137" i="34"/>
  <c r="O137" i="33"/>
  <c r="O137" i="32"/>
  <c r="O137" i="31"/>
  <c r="O137" i="30"/>
  <c r="O137" i="29"/>
  <c r="O137" i="28"/>
  <c r="K137" i="26"/>
  <c r="K137" i="40"/>
  <c r="K137" i="39"/>
  <c r="K137" i="38"/>
  <c r="K137" i="37"/>
  <c r="K137" i="36"/>
  <c r="K137" i="35"/>
  <c r="K137" i="34"/>
  <c r="K137" i="33"/>
  <c r="K137" i="32"/>
  <c r="K137" i="31"/>
  <c r="K137" i="30"/>
  <c r="K137" i="28"/>
  <c r="K137" i="29"/>
  <c r="G137" i="26"/>
  <c r="G137" i="40"/>
  <c r="G137" i="39"/>
  <c r="G137" i="38"/>
  <c r="G137" i="37"/>
  <c r="G137" i="36"/>
  <c r="G137" i="35"/>
  <c r="G137" i="34"/>
  <c r="G137" i="33"/>
  <c r="G137" i="32"/>
  <c r="G137" i="31"/>
  <c r="G137" i="30"/>
  <c r="G137" i="29"/>
  <c r="G137" i="28"/>
  <c r="L146" i="40"/>
  <c r="L152" i="24" s="1"/>
  <c r="H146" i="40"/>
  <c r="H152" i="24" s="1"/>
  <c r="D146" i="40"/>
  <c r="D152" i="24" s="1"/>
  <c r="N146" i="40"/>
  <c r="N152" i="24" s="1"/>
  <c r="J146" i="40"/>
  <c r="J152" i="24" s="1"/>
  <c r="F146" i="40"/>
  <c r="F152" i="24" s="1"/>
  <c r="K3" i="40"/>
  <c r="I2" i="40"/>
  <c r="L146" i="38"/>
  <c r="L154" i="24" s="1"/>
  <c r="H146" i="38"/>
  <c r="H154" i="24" s="1"/>
  <c r="D146" i="38"/>
  <c r="D154" i="24" s="1"/>
  <c r="N146" i="39"/>
  <c r="N162" i="24" s="1"/>
  <c r="J146" i="39"/>
  <c r="J162" i="24" s="1"/>
  <c r="F146" i="39"/>
  <c r="F162" i="24" s="1"/>
  <c r="N146" i="38"/>
  <c r="N154" i="24" s="1"/>
  <c r="J146" i="38"/>
  <c r="J154" i="24" s="1"/>
  <c r="F146" i="38"/>
  <c r="F154" i="24" s="1"/>
  <c r="L146" i="39"/>
  <c r="L162" i="24" s="1"/>
  <c r="H146" i="39"/>
  <c r="H162" i="24" s="1"/>
  <c r="D146" i="39"/>
  <c r="K3" i="39"/>
  <c r="I2" i="39"/>
  <c r="M3" i="38"/>
  <c r="K2" i="38"/>
  <c r="R94" i="24"/>
  <c r="R95" i="24"/>
  <c r="Q95" i="23"/>
  <c r="O95" i="23"/>
  <c r="M95" i="23"/>
  <c r="K95" i="23"/>
  <c r="I95" i="23"/>
  <c r="G95" i="23"/>
  <c r="E95" i="23"/>
  <c r="Q95" i="25"/>
  <c r="O95" i="25"/>
  <c r="M95" i="25"/>
  <c r="K95" i="25"/>
  <c r="I95" i="25"/>
  <c r="G95" i="25"/>
  <c r="E95" i="25"/>
  <c r="Q95" i="27"/>
  <c r="O95" i="27"/>
  <c r="M95" i="27"/>
  <c r="K95" i="27"/>
  <c r="I95" i="27"/>
  <c r="G95" i="27"/>
  <c r="E95" i="27"/>
  <c r="Q95" i="26"/>
  <c r="O95" i="26"/>
  <c r="M95" i="26"/>
  <c r="K95" i="26"/>
  <c r="I95" i="26"/>
  <c r="G95" i="26"/>
  <c r="E95" i="26"/>
  <c r="Q95" i="28"/>
  <c r="O95" i="28"/>
  <c r="M95" i="28"/>
  <c r="K95" i="28"/>
  <c r="I95" i="28"/>
  <c r="G95" i="28"/>
  <c r="E95" i="28"/>
  <c r="Q95" i="29"/>
  <c r="O95" i="29"/>
  <c r="M95" i="29"/>
  <c r="K95" i="29"/>
  <c r="I95" i="29"/>
  <c r="G95" i="29"/>
  <c r="E95" i="29"/>
  <c r="Q95" i="30"/>
  <c r="O95" i="30"/>
  <c r="M95" i="30"/>
  <c r="K95" i="30"/>
  <c r="I95" i="30"/>
  <c r="G95" i="30"/>
  <c r="E95" i="30"/>
  <c r="Q95" i="31"/>
  <c r="O95" i="31"/>
  <c r="M95" i="31"/>
  <c r="K95" i="31"/>
  <c r="I95" i="31"/>
  <c r="G95" i="31"/>
  <c r="E95" i="31"/>
  <c r="Q95" i="32"/>
  <c r="O95" i="32"/>
  <c r="M95" i="32"/>
  <c r="K95" i="32"/>
  <c r="I95" i="32"/>
  <c r="G95" i="32"/>
  <c r="E95" i="32"/>
  <c r="Q95" i="33"/>
  <c r="O95" i="33"/>
  <c r="M95" i="33"/>
  <c r="K95" i="33"/>
  <c r="I95" i="33"/>
  <c r="G95" i="33"/>
  <c r="E95" i="33"/>
  <c r="Q95" i="34"/>
  <c r="O95" i="34"/>
  <c r="M95" i="34"/>
  <c r="K95" i="34"/>
  <c r="I95" i="34"/>
  <c r="G95" i="34"/>
  <c r="E95" i="34"/>
  <c r="Q95" i="35"/>
  <c r="O95" i="35"/>
  <c r="M95" i="35"/>
  <c r="K95" i="35"/>
  <c r="I95" i="35"/>
  <c r="G95" i="35"/>
  <c r="E95" i="35"/>
  <c r="Q137" i="23"/>
  <c r="O137" i="23"/>
  <c r="M137" i="23"/>
  <c r="K137" i="23"/>
  <c r="I137" i="23"/>
  <c r="G137" i="23"/>
  <c r="E137" i="23"/>
  <c r="Q137" i="25"/>
  <c r="O137" i="25"/>
  <c r="M137" i="25"/>
  <c r="K137" i="25"/>
  <c r="I137" i="25"/>
  <c r="G137" i="25"/>
  <c r="E137" i="25"/>
  <c r="Q137" i="27"/>
  <c r="O137" i="27"/>
  <c r="M137" i="27"/>
  <c r="K137" i="27"/>
  <c r="I137" i="27"/>
  <c r="G137" i="27"/>
  <c r="E137" i="27"/>
  <c r="R137" i="24"/>
  <c r="E2" i="37"/>
  <c r="K3" i="37"/>
  <c r="I2" i="37"/>
  <c r="D44" i="37"/>
  <c r="F44" i="37"/>
  <c r="H44" i="37"/>
  <c r="J44" i="37"/>
  <c r="L44" i="37"/>
  <c r="N44" i="37"/>
  <c r="D71" i="37"/>
  <c r="F71" i="37"/>
  <c r="H71" i="37"/>
  <c r="J71" i="37"/>
  <c r="L71" i="37"/>
  <c r="N71" i="37"/>
  <c r="G2" i="37"/>
  <c r="D7" i="37"/>
  <c r="F7" i="37"/>
  <c r="H7" i="37"/>
  <c r="J7" i="37"/>
  <c r="L7" i="37"/>
  <c r="N7" i="37"/>
  <c r="D10" i="37"/>
  <c r="F10" i="37"/>
  <c r="H10" i="37"/>
  <c r="J10" i="37"/>
  <c r="L10" i="37"/>
  <c r="N10" i="37"/>
  <c r="D64" i="37"/>
  <c r="F64" i="37"/>
  <c r="H64" i="37"/>
  <c r="J64" i="37"/>
  <c r="L64" i="37"/>
  <c r="N64" i="37"/>
  <c r="D75" i="37"/>
  <c r="F75" i="37"/>
  <c r="H75" i="37"/>
  <c r="J75" i="37"/>
  <c r="L75" i="37"/>
  <c r="N75" i="37"/>
  <c r="D92" i="37"/>
  <c r="F92" i="37"/>
  <c r="H92" i="37"/>
  <c r="J92" i="37"/>
  <c r="L92" i="37"/>
  <c r="N92" i="37"/>
  <c r="D101" i="37"/>
  <c r="F101" i="37"/>
  <c r="H101" i="37"/>
  <c r="J101" i="37"/>
  <c r="L101" i="37"/>
  <c r="N101" i="37"/>
  <c r="D106" i="37"/>
  <c r="F106" i="37"/>
  <c r="H106" i="37"/>
  <c r="J106" i="37"/>
  <c r="L106" i="37"/>
  <c r="N106" i="37"/>
  <c r="D112" i="37"/>
  <c r="F112" i="37"/>
  <c r="H112" i="37"/>
  <c r="J112" i="37"/>
  <c r="L112" i="37"/>
  <c r="N112" i="37"/>
  <c r="D125" i="37"/>
  <c r="F125" i="37"/>
  <c r="H125" i="37"/>
  <c r="J125" i="37"/>
  <c r="L125" i="37"/>
  <c r="N125" i="37"/>
  <c r="D143" i="37"/>
  <c r="F143" i="37"/>
  <c r="H143" i="37"/>
  <c r="J143" i="37"/>
  <c r="L143" i="37"/>
  <c r="N143" i="37"/>
  <c r="E46" i="24"/>
  <c r="E46" i="46" s="1"/>
  <c r="G46" i="24"/>
  <c r="I46" i="24"/>
  <c r="K46" i="24"/>
  <c r="K46" i="46" s="1"/>
  <c r="M46" i="24"/>
  <c r="O46" i="24"/>
  <c r="O46" i="46" s="1"/>
  <c r="Q46" i="24"/>
  <c r="P145" i="36"/>
  <c r="N145" i="36"/>
  <c r="L145" i="36"/>
  <c r="J145" i="36"/>
  <c r="H145" i="36"/>
  <c r="F145" i="36"/>
  <c r="D145" i="36"/>
  <c r="P144" i="36"/>
  <c r="N144" i="36"/>
  <c r="L144" i="36"/>
  <c r="J144" i="36"/>
  <c r="H144" i="36"/>
  <c r="F144" i="36"/>
  <c r="D144" i="36"/>
  <c r="P143" i="36"/>
  <c r="P142" i="36"/>
  <c r="N142" i="36"/>
  <c r="L142" i="36"/>
  <c r="J142" i="36"/>
  <c r="H142" i="36"/>
  <c r="F142" i="36"/>
  <c r="D142" i="36"/>
  <c r="P141" i="36"/>
  <c r="N141" i="36"/>
  <c r="L141" i="36"/>
  <c r="J141" i="36"/>
  <c r="H141" i="36"/>
  <c r="F141" i="36"/>
  <c r="D141" i="36"/>
  <c r="A140" i="36"/>
  <c r="P140" i="36" s="1"/>
  <c r="P139" i="36"/>
  <c r="N139" i="36"/>
  <c r="L139" i="36"/>
  <c r="J139" i="36"/>
  <c r="H139" i="36"/>
  <c r="F139" i="36"/>
  <c r="D139" i="36"/>
  <c r="P136" i="36"/>
  <c r="N136" i="36"/>
  <c r="L136" i="36"/>
  <c r="J136" i="36"/>
  <c r="H136" i="36"/>
  <c r="F136" i="36"/>
  <c r="D136" i="36"/>
  <c r="P135" i="36"/>
  <c r="N135" i="36"/>
  <c r="L135" i="36"/>
  <c r="J135" i="36"/>
  <c r="H135" i="36"/>
  <c r="F135" i="36"/>
  <c r="D135" i="36"/>
  <c r="P134" i="36"/>
  <c r="N134" i="36"/>
  <c r="L134" i="36"/>
  <c r="J134" i="36"/>
  <c r="H134" i="36"/>
  <c r="F134" i="36"/>
  <c r="D134" i="36"/>
  <c r="P133" i="36"/>
  <c r="N133" i="36"/>
  <c r="L133" i="36"/>
  <c r="J133" i="36"/>
  <c r="H133" i="36"/>
  <c r="F133" i="36"/>
  <c r="D133" i="36"/>
  <c r="P128" i="36"/>
  <c r="N128" i="36"/>
  <c r="L128" i="36"/>
  <c r="J128" i="36"/>
  <c r="H128" i="36"/>
  <c r="F128" i="36"/>
  <c r="D128" i="36"/>
  <c r="P127" i="36"/>
  <c r="N127" i="36"/>
  <c r="L127" i="36"/>
  <c r="J127" i="36"/>
  <c r="H127" i="36"/>
  <c r="F127" i="36"/>
  <c r="D127" i="36"/>
  <c r="P126" i="36"/>
  <c r="N126" i="36"/>
  <c r="L126" i="36"/>
  <c r="J126" i="36"/>
  <c r="H126" i="36"/>
  <c r="F126" i="36"/>
  <c r="D126" i="36"/>
  <c r="P125" i="36"/>
  <c r="P124" i="36"/>
  <c r="N124" i="36"/>
  <c r="L124" i="36"/>
  <c r="J124" i="36"/>
  <c r="H124" i="36"/>
  <c r="F124" i="36"/>
  <c r="D124" i="36"/>
  <c r="P122" i="36"/>
  <c r="N122" i="36"/>
  <c r="L122" i="36"/>
  <c r="J122" i="36"/>
  <c r="H122" i="36"/>
  <c r="F122" i="36"/>
  <c r="D122" i="36"/>
  <c r="N121" i="36"/>
  <c r="P120" i="36"/>
  <c r="N120" i="36"/>
  <c r="L120" i="36"/>
  <c r="J120" i="36"/>
  <c r="H120" i="36"/>
  <c r="F120" i="36"/>
  <c r="D120" i="36"/>
  <c r="P118" i="36"/>
  <c r="N118" i="36"/>
  <c r="L118" i="36"/>
  <c r="J118" i="36"/>
  <c r="H118" i="36"/>
  <c r="F118" i="36"/>
  <c r="D118" i="36"/>
  <c r="P116" i="36"/>
  <c r="N116" i="36"/>
  <c r="L116" i="36"/>
  <c r="J116" i="36"/>
  <c r="H116" i="36"/>
  <c r="F116" i="36"/>
  <c r="D116" i="36"/>
  <c r="P115" i="36"/>
  <c r="N115" i="36"/>
  <c r="L115" i="36"/>
  <c r="J115" i="36"/>
  <c r="H115" i="36"/>
  <c r="F115" i="36"/>
  <c r="D115" i="36"/>
  <c r="P114" i="36"/>
  <c r="N114" i="36"/>
  <c r="L114" i="36"/>
  <c r="J114" i="36"/>
  <c r="H114" i="36"/>
  <c r="F114" i="36"/>
  <c r="D114" i="36"/>
  <c r="P113" i="36"/>
  <c r="N113" i="36"/>
  <c r="L113" i="36"/>
  <c r="J113" i="36"/>
  <c r="H113" i="36"/>
  <c r="F113" i="36"/>
  <c r="D113" i="36"/>
  <c r="P112" i="36"/>
  <c r="P111" i="36"/>
  <c r="N111" i="36"/>
  <c r="L111" i="36"/>
  <c r="J111" i="36"/>
  <c r="H111" i="36"/>
  <c r="F111" i="36"/>
  <c r="D111" i="36"/>
  <c r="P110" i="36"/>
  <c r="N110" i="36"/>
  <c r="L110" i="36"/>
  <c r="J110" i="36"/>
  <c r="H110" i="36"/>
  <c r="F110" i="36"/>
  <c r="D110" i="36"/>
  <c r="P109" i="36"/>
  <c r="N109" i="36"/>
  <c r="L109" i="36"/>
  <c r="J109" i="36"/>
  <c r="H109" i="36"/>
  <c r="F109" i="36"/>
  <c r="D109" i="36"/>
  <c r="P108" i="36"/>
  <c r="N108" i="36"/>
  <c r="L108" i="36"/>
  <c r="J108" i="36"/>
  <c r="H108" i="36"/>
  <c r="F108" i="36"/>
  <c r="D108" i="36"/>
  <c r="H107" i="36"/>
  <c r="D107" i="36"/>
  <c r="P107" i="36"/>
  <c r="P106" i="36"/>
  <c r="N105" i="36"/>
  <c r="P104" i="36"/>
  <c r="N104" i="36"/>
  <c r="L104" i="36"/>
  <c r="J104" i="36"/>
  <c r="H104" i="36"/>
  <c r="F104" i="36"/>
  <c r="D104" i="36"/>
  <c r="P102" i="36"/>
  <c r="N102" i="36"/>
  <c r="L102" i="36"/>
  <c r="J102" i="36"/>
  <c r="H102" i="36"/>
  <c r="F102" i="36"/>
  <c r="D102" i="36"/>
  <c r="P101" i="36"/>
  <c r="H100" i="36"/>
  <c r="D100" i="36"/>
  <c r="P100" i="36"/>
  <c r="P99" i="36"/>
  <c r="N99" i="36"/>
  <c r="L99" i="36"/>
  <c r="J99" i="36"/>
  <c r="H99" i="36"/>
  <c r="F99" i="36"/>
  <c r="D99" i="36"/>
  <c r="P98" i="36"/>
  <c r="N98" i="36"/>
  <c r="L98" i="36"/>
  <c r="J98" i="36"/>
  <c r="H98" i="36"/>
  <c r="F98" i="36"/>
  <c r="D98" i="36"/>
  <c r="P97" i="36"/>
  <c r="N97" i="36"/>
  <c r="L97" i="36"/>
  <c r="J97" i="36"/>
  <c r="H97" i="36"/>
  <c r="F97" i="36"/>
  <c r="D97" i="36"/>
  <c r="P96" i="36"/>
  <c r="N96" i="36"/>
  <c r="L96" i="36"/>
  <c r="J96" i="36"/>
  <c r="H96" i="36"/>
  <c r="F96" i="36"/>
  <c r="D96" i="36"/>
  <c r="Q94" i="36"/>
  <c r="P94" i="36"/>
  <c r="O94" i="36"/>
  <c r="N94" i="36"/>
  <c r="M94" i="36"/>
  <c r="L94" i="36"/>
  <c r="K94" i="36"/>
  <c r="J94" i="36"/>
  <c r="I94" i="36"/>
  <c r="H94" i="36"/>
  <c r="G94" i="36"/>
  <c r="F94" i="36"/>
  <c r="E94" i="36"/>
  <c r="D94" i="36"/>
  <c r="P93" i="36"/>
  <c r="N93" i="36"/>
  <c r="L93" i="36"/>
  <c r="J93" i="36"/>
  <c r="H93" i="36"/>
  <c r="F93" i="36"/>
  <c r="D93" i="36"/>
  <c r="P92" i="36"/>
  <c r="P91" i="36"/>
  <c r="N91" i="36"/>
  <c r="L91" i="36"/>
  <c r="J91" i="36"/>
  <c r="H91" i="36"/>
  <c r="F91" i="36"/>
  <c r="D91" i="36"/>
  <c r="P90" i="36"/>
  <c r="N90" i="36"/>
  <c r="L90" i="36"/>
  <c r="J90" i="36"/>
  <c r="H90" i="36"/>
  <c r="F90" i="36"/>
  <c r="D90" i="36"/>
  <c r="P89" i="36"/>
  <c r="N89" i="36"/>
  <c r="L89" i="36"/>
  <c r="J89" i="36"/>
  <c r="H89" i="36"/>
  <c r="F89" i="36"/>
  <c r="D89" i="36"/>
  <c r="P88" i="36"/>
  <c r="N88" i="36"/>
  <c r="L88" i="36"/>
  <c r="J88" i="36"/>
  <c r="H88" i="36"/>
  <c r="F88" i="36"/>
  <c r="D88" i="36"/>
  <c r="P87" i="36"/>
  <c r="N87" i="36"/>
  <c r="L87" i="36"/>
  <c r="J87" i="36"/>
  <c r="H87" i="36"/>
  <c r="F87" i="36"/>
  <c r="D87" i="36"/>
  <c r="P86" i="36"/>
  <c r="N86" i="36"/>
  <c r="L86" i="36"/>
  <c r="J86" i="36"/>
  <c r="H86" i="36"/>
  <c r="F86" i="36"/>
  <c r="D86" i="36"/>
  <c r="P85" i="36"/>
  <c r="N85" i="36"/>
  <c r="L85" i="36"/>
  <c r="J85" i="36"/>
  <c r="H85" i="36"/>
  <c r="F85" i="36"/>
  <c r="D85" i="36"/>
  <c r="P84" i="36"/>
  <c r="N84" i="36"/>
  <c r="L84" i="36"/>
  <c r="J84" i="36"/>
  <c r="H84" i="36"/>
  <c r="F84" i="36"/>
  <c r="D84" i="36"/>
  <c r="P83" i="36"/>
  <c r="N83" i="36"/>
  <c r="L83" i="36"/>
  <c r="J83" i="36"/>
  <c r="H83" i="36"/>
  <c r="F83" i="36"/>
  <c r="D83" i="36"/>
  <c r="P82" i="36"/>
  <c r="N82" i="36"/>
  <c r="L82" i="36"/>
  <c r="J82" i="36"/>
  <c r="H82" i="36"/>
  <c r="F82" i="36"/>
  <c r="D82" i="36"/>
  <c r="P81" i="36"/>
  <c r="N81" i="36"/>
  <c r="L81" i="36"/>
  <c r="J81" i="36"/>
  <c r="H81" i="36"/>
  <c r="F81" i="36"/>
  <c r="D81" i="36"/>
  <c r="P80" i="36"/>
  <c r="N80" i="36"/>
  <c r="L80" i="36"/>
  <c r="J80" i="36"/>
  <c r="H80" i="36"/>
  <c r="F80" i="36"/>
  <c r="D80" i="36"/>
  <c r="P79" i="36"/>
  <c r="N79" i="36"/>
  <c r="L79" i="36"/>
  <c r="J79" i="36"/>
  <c r="H79" i="36"/>
  <c r="F79" i="36"/>
  <c r="D79" i="36"/>
  <c r="P78" i="36"/>
  <c r="N78" i="36"/>
  <c r="L78" i="36"/>
  <c r="J78" i="36"/>
  <c r="H78" i="36"/>
  <c r="F78" i="36"/>
  <c r="D78" i="36"/>
  <c r="P77" i="36"/>
  <c r="N77" i="36"/>
  <c r="L77" i="36"/>
  <c r="J77" i="36"/>
  <c r="H77" i="36"/>
  <c r="F77" i="36"/>
  <c r="D77" i="36"/>
  <c r="B77" i="36"/>
  <c r="P76" i="36"/>
  <c r="N76" i="36"/>
  <c r="L76" i="36"/>
  <c r="J76" i="36"/>
  <c r="H76" i="36"/>
  <c r="F76" i="36"/>
  <c r="D76" i="36"/>
  <c r="P75" i="36"/>
  <c r="P74" i="36"/>
  <c r="N74" i="36"/>
  <c r="L74" i="36"/>
  <c r="J74" i="36"/>
  <c r="H74" i="36"/>
  <c r="F74" i="36"/>
  <c r="D74" i="36"/>
  <c r="P73" i="36"/>
  <c r="N73" i="36"/>
  <c r="L73" i="36"/>
  <c r="J73" i="36"/>
  <c r="H73" i="36"/>
  <c r="F73" i="36"/>
  <c r="D73" i="36"/>
  <c r="P72" i="36"/>
  <c r="N72" i="36"/>
  <c r="L72" i="36"/>
  <c r="J72" i="36"/>
  <c r="H72" i="36"/>
  <c r="F72" i="36"/>
  <c r="D72" i="36"/>
  <c r="N71" i="36"/>
  <c r="P70" i="36"/>
  <c r="N70" i="36"/>
  <c r="L70" i="36"/>
  <c r="J70" i="36"/>
  <c r="H70" i="36"/>
  <c r="F70" i="36"/>
  <c r="D70" i="36"/>
  <c r="P69" i="36"/>
  <c r="N69" i="36"/>
  <c r="L69" i="36"/>
  <c r="J69" i="36"/>
  <c r="H69" i="36"/>
  <c r="F69" i="36"/>
  <c r="D69" i="36"/>
  <c r="P68" i="36"/>
  <c r="N68" i="36"/>
  <c r="L68" i="36"/>
  <c r="J68" i="36"/>
  <c r="H68" i="36"/>
  <c r="F68" i="36"/>
  <c r="D68" i="36"/>
  <c r="P67" i="36"/>
  <c r="N67" i="36"/>
  <c r="L67" i="36"/>
  <c r="J67" i="36"/>
  <c r="H67" i="36"/>
  <c r="F67" i="36"/>
  <c r="D67" i="36"/>
  <c r="P66" i="36"/>
  <c r="N66" i="36"/>
  <c r="L66" i="36"/>
  <c r="J66" i="36"/>
  <c r="H66" i="36"/>
  <c r="F66" i="36"/>
  <c r="D66" i="36"/>
  <c r="P65" i="36"/>
  <c r="N65" i="36"/>
  <c r="L65" i="36"/>
  <c r="J65" i="36"/>
  <c r="H65" i="36"/>
  <c r="F65" i="36"/>
  <c r="D65" i="36"/>
  <c r="P64" i="36"/>
  <c r="P63" i="36"/>
  <c r="N63" i="36"/>
  <c r="L63" i="36"/>
  <c r="J63" i="36"/>
  <c r="H63" i="36"/>
  <c r="F63" i="36"/>
  <c r="D63" i="36"/>
  <c r="P62" i="36"/>
  <c r="N62" i="36"/>
  <c r="L62" i="36"/>
  <c r="J62" i="36"/>
  <c r="H62" i="36"/>
  <c r="F62" i="36"/>
  <c r="D62" i="36"/>
  <c r="P61" i="36"/>
  <c r="N61" i="36"/>
  <c r="L61" i="36"/>
  <c r="J61" i="36"/>
  <c r="H61" i="36"/>
  <c r="F61" i="36"/>
  <c r="D61" i="36"/>
  <c r="P60" i="36"/>
  <c r="N60" i="36"/>
  <c r="L60" i="36"/>
  <c r="J60" i="36"/>
  <c r="H60" i="36"/>
  <c r="F60" i="36"/>
  <c r="D60" i="36"/>
  <c r="P59" i="36"/>
  <c r="N59" i="36"/>
  <c r="L59" i="36"/>
  <c r="J59" i="36"/>
  <c r="H59" i="36"/>
  <c r="F59" i="36"/>
  <c r="D59" i="36"/>
  <c r="P57" i="36"/>
  <c r="N57" i="36"/>
  <c r="L57" i="36"/>
  <c r="J57" i="36"/>
  <c r="H57" i="36"/>
  <c r="F57" i="36"/>
  <c r="D57" i="36"/>
  <c r="P55" i="36"/>
  <c r="N55" i="36"/>
  <c r="L55" i="36"/>
  <c r="J55" i="36"/>
  <c r="H55" i="36"/>
  <c r="F55" i="36"/>
  <c r="D55" i="36"/>
  <c r="P54" i="36"/>
  <c r="N54" i="36"/>
  <c r="L54" i="36"/>
  <c r="J54" i="36"/>
  <c r="H54" i="36"/>
  <c r="F54" i="36"/>
  <c r="D54" i="36"/>
  <c r="P53" i="36"/>
  <c r="N53" i="36"/>
  <c r="L53" i="36"/>
  <c r="J53" i="36"/>
  <c r="H53" i="36"/>
  <c r="F53" i="36"/>
  <c r="D53" i="36"/>
  <c r="P52" i="36"/>
  <c r="N52" i="36"/>
  <c r="L52" i="36"/>
  <c r="J52" i="36"/>
  <c r="H52" i="36"/>
  <c r="F52" i="36"/>
  <c r="D52" i="36"/>
  <c r="P51" i="36"/>
  <c r="N51" i="36"/>
  <c r="L51" i="36"/>
  <c r="J51" i="36"/>
  <c r="H51" i="36"/>
  <c r="F51" i="36"/>
  <c r="D51" i="36"/>
  <c r="P50" i="36"/>
  <c r="N50" i="36"/>
  <c r="L50" i="36"/>
  <c r="J50" i="36"/>
  <c r="H50" i="36"/>
  <c r="F50" i="36"/>
  <c r="D50" i="36"/>
  <c r="P49" i="36"/>
  <c r="N49" i="36"/>
  <c r="L49" i="36"/>
  <c r="J49" i="36"/>
  <c r="H49" i="36"/>
  <c r="F49" i="36"/>
  <c r="D49" i="36"/>
  <c r="P48" i="36"/>
  <c r="N48" i="36"/>
  <c r="L48" i="36"/>
  <c r="J48" i="36"/>
  <c r="H48" i="36"/>
  <c r="F48" i="36"/>
  <c r="D48" i="36"/>
  <c r="P47" i="36"/>
  <c r="N47" i="36"/>
  <c r="L47" i="36"/>
  <c r="J47" i="36"/>
  <c r="H47" i="36"/>
  <c r="F47" i="36"/>
  <c r="D47" i="36"/>
  <c r="P46" i="36"/>
  <c r="N46" i="36"/>
  <c r="M46" i="36"/>
  <c r="L46" i="36"/>
  <c r="J46" i="36"/>
  <c r="H46" i="36"/>
  <c r="F46" i="36"/>
  <c r="D46" i="36"/>
  <c r="P45" i="36"/>
  <c r="N45" i="36"/>
  <c r="L45" i="36"/>
  <c r="J45" i="36"/>
  <c r="H45" i="36"/>
  <c r="F45" i="36"/>
  <c r="D45" i="36"/>
  <c r="P44" i="36"/>
  <c r="P42" i="36"/>
  <c r="N42" i="36"/>
  <c r="L42" i="36"/>
  <c r="J42" i="36"/>
  <c r="H42" i="36"/>
  <c r="F42" i="36"/>
  <c r="D42" i="36"/>
  <c r="P41" i="36"/>
  <c r="N41" i="36"/>
  <c r="L41" i="36"/>
  <c r="J41" i="36"/>
  <c r="H41" i="36"/>
  <c r="F41" i="36"/>
  <c r="D41" i="36"/>
  <c r="P40" i="36"/>
  <c r="N40" i="36"/>
  <c r="L40" i="36"/>
  <c r="J40" i="36"/>
  <c r="H40" i="36"/>
  <c r="F40" i="36"/>
  <c r="D40" i="36"/>
  <c r="P32" i="36"/>
  <c r="N32" i="36"/>
  <c r="L32" i="36"/>
  <c r="J32" i="36"/>
  <c r="H32" i="36"/>
  <c r="F32" i="36"/>
  <c r="D32" i="36"/>
  <c r="P30" i="36"/>
  <c r="N30" i="36"/>
  <c r="L30" i="36"/>
  <c r="J30" i="36"/>
  <c r="H30" i="36"/>
  <c r="F30" i="36"/>
  <c r="D30" i="36"/>
  <c r="P29" i="36"/>
  <c r="N29" i="36"/>
  <c r="L29" i="36"/>
  <c r="J29" i="36"/>
  <c r="H29" i="36"/>
  <c r="F29" i="36"/>
  <c r="D29" i="36"/>
  <c r="P28" i="36"/>
  <c r="N28" i="36"/>
  <c r="L28" i="36"/>
  <c r="J28" i="36"/>
  <c r="H28" i="36"/>
  <c r="F28" i="36"/>
  <c r="D28" i="36"/>
  <c r="P27" i="36"/>
  <c r="N27" i="36"/>
  <c r="L27" i="36"/>
  <c r="J27" i="36"/>
  <c r="H27" i="36"/>
  <c r="F27" i="36"/>
  <c r="D27" i="36"/>
  <c r="P26" i="36"/>
  <c r="N26" i="36"/>
  <c r="L26" i="36"/>
  <c r="J26" i="36"/>
  <c r="H26" i="36"/>
  <c r="F26" i="36"/>
  <c r="D26" i="36"/>
  <c r="P25" i="36"/>
  <c r="N25" i="36"/>
  <c r="L25" i="36"/>
  <c r="J25" i="36"/>
  <c r="H25" i="36"/>
  <c r="F25" i="36"/>
  <c r="D25" i="36"/>
  <c r="P24" i="36"/>
  <c r="N24" i="36"/>
  <c r="L24" i="36"/>
  <c r="J24" i="36"/>
  <c r="H24" i="36"/>
  <c r="F24" i="36"/>
  <c r="D24" i="36"/>
  <c r="P23" i="36"/>
  <c r="N23" i="36"/>
  <c r="L23" i="36"/>
  <c r="J23" i="36"/>
  <c r="H23" i="36"/>
  <c r="F23" i="36"/>
  <c r="D23" i="36"/>
  <c r="P22" i="36"/>
  <c r="N22" i="36"/>
  <c r="L22" i="36"/>
  <c r="J22" i="36"/>
  <c r="H22" i="36"/>
  <c r="F22" i="36"/>
  <c r="D22" i="36"/>
  <c r="P21" i="36"/>
  <c r="N21" i="36"/>
  <c r="L21" i="36"/>
  <c r="J21" i="36"/>
  <c r="H21" i="36"/>
  <c r="F21" i="36"/>
  <c r="D21" i="36"/>
  <c r="P20" i="36"/>
  <c r="N20" i="36"/>
  <c r="L20" i="36"/>
  <c r="J20" i="36"/>
  <c r="H20" i="36"/>
  <c r="F20" i="36"/>
  <c r="D20" i="36"/>
  <c r="P19" i="36"/>
  <c r="N19" i="36"/>
  <c r="L19" i="36"/>
  <c r="J19" i="36"/>
  <c r="H19" i="36"/>
  <c r="F19" i="36"/>
  <c r="D19" i="36"/>
  <c r="P17" i="36"/>
  <c r="N17" i="36"/>
  <c r="L17" i="36"/>
  <c r="J17" i="36"/>
  <c r="H17" i="36"/>
  <c r="F17" i="36"/>
  <c r="D17" i="36"/>
  <c r="P16" i="36"/>
  <c r="N16" i="36"/>
  <c r="L16" i="36"/>
  <c r="J16" i="36"/>
  <c r="H16" i="36"/>
  <c r="F16" i="36"/>
  <c r="D16" i="36"/>
  <c r="P15" i="36"/>
  <c r="N15" i="36"/>
  <c r="L15" i="36"/>
  <c r="J15" i="36"/>
  <c r="H15" i="36"/>
  <c r="F15" i="36"/>
  <c r="D15" i="36"/>
  <c r="P14" i="36"/>
  <c r="N14" i="36"/>
  <c r="L14" i="36"/>
  <c r="J14" i="36"/>
  <c r="H14" i="36"/>
  <c r="F14" i="36"/>
  <c r="D14" i="36"/>
  <c r="P13" i="36"/>
  <c r="N13" i="36"/>
  <c r="L13" i="36"/>
  <c r="J13" i="36"/>
  <c r="H13" i="36"/>
  <c r="F13" i="36"/>
  <c r="D13" i="36"/>
  <c r="P12" i="36"/>
  <c r="N12" i="36"/>
  <c r="L12" i="36"/>
  <c r="J12" i="36"/>
  <c r="H12" i="36"/>
  <c r="F12" i="36"/>
  <c r="D12" i="36"/>
  <c r="P11" i="36"/>
  <c r="N11" i="36"/>
  <c r="L11" i="36"/>
  <c r="J11" i="36"/>
  <c r="H11" i="36"/>
  <c r="F11" i="36"/>
  <c r="D11" i="36"/>
  <c r="P10" i="36"/>
  <c r="P9" i="36"/>
  <c r="N9" i="36"/>
  <c r="L9" i="36"/>
  <c r="J9" i="36"/>
  <c r="H9" i="36"/>
  <c r="F9" i="36"/>
  <c r="D9" i="36"/>
  <c r="P8" i="36"/>
  <c r="P7" i="36"/>
  <c r="P6" i="36"/>
  <c r="N6" i="36"/>
  <c r="L6" i="36"/>
  <c r="J6" i="36"/>
  <c r="H6" i="36"/>
  <c r="F6" i="36"/>
  <c r="D6" i="36"/>
  <c r="P5" i="36"/>
  <c r="N5" i="36"/>
  <c r="L5" i="36"/>
  <c r="J5" i="36"/>
  <c r="H5" i="36"/>
  <c r="F5" i="36"/>
  <c r="D5" i="36"/>
  <c r="P4" i="36"/>
  <c r="N4" i="36"/>
  <c r="L4" i="36"/>
  <c r="J4" i="36"/>
  <c r="H4" i="36"/>
  <c r="F4" i="36"/>
  <c r="D4" i="36"/>
  <c r="E3" i="36"/>
  <c r="G3" i="36" s="1"/>
  <c r="I3" i="36" s="1"/>
  <c r="P145" i="35"/>
  <c r="N145" i="35"/>
  <c r="L145" i="35"/>
  <c r="J145" i="35"/>
  <c r="H145" i="35"/>
  <c r="F145" i="35"/>
  <c r="D145" i="35"/>
  <c r="P144" i="35"/>
  <c r="N144" i="35"/>
  <c r="L144" i="35"/>
  <c r="J144" i="35"/>
  <c r="H144" i="35"/>
  <c r="F144" i="35"/>
  <c r="D144" i="35"/>
  <c r="P143" i="35"/>
  <c r="P142" i="35"/>
  <c r="N142" i="35"/>
  <c r="L142" i="35"/>
  <c r="J142" i="35"/>
  <c r="H142" i="35"/>
  <c r="F142" i="35"/>
  <c r="D142" i="35"/>
  <c r="P141" i="35"/>
  <c r="N141" i="35"/>
  <c r="L141" i="35"/>
  <c r="J141" i="35"/>
  <c r="H141" i="35"/>
  <c r="F141" i="35"/>
  <c r="D141" i="35"/>
  <c r="A140" i="35"/>
  <c r="N140" i="35" s="1"/>
  <c r="P139" i="35"/>
  <c r="N139" i="35"/>
  <c r="L139" i="35"/>
  <c r="J139" i="35"/>
  <c r="H139" i="35"/>
  <c r="F139" i="35"/>
  <c r="D139" i="35"/>
  <c r="P136" i="35"/>
  <c r="N136" i="35"/>
  <c r="L136" i="35"/>
  <c r="J136" i="35"/>
  <c r="H136" i="35"/>
  <c r="F136" i="35"/>
  <c r="D136" i="35"/>
  <c r="P135" i="35"/>
  <c r="N135" i="35"/>
  <c r="L135" i="35"/>
  <c r="J135" i="35"/>
  <c r="H135" i="35"/>
  <c r="F135" i="35"/>
  <c r="D135" i="35"/>
  <c r="P134" i="35"/>
  <c r="N134" i="35"/>
  <c r="L134" i="35"/>
  <c r="J134" i="35"/>
  <c r="H134" i="35"/>
  <c r="F134" i="35"/>
  <c r="D134" i="35"/>
  <c r="P133" i="35"/>
  <c r="N133" i="35"/>
  <c r="L133" i="35"/>
  <c r="J133" i="35"/>
  <c r="H133" i="35"/>
  <c r="F133" i="35"/>
  <c r="D133" i="35"/>
  <c r="P128" i="35"/>
  <c r="N128" i="35"/>
  <c r="L128" i="35"/>
  <c r="J128" i="35"/>
  <c r="H128" i="35"/>
  <c r="F128" i="35"/>
  <c r="D128" i="35"/>
  <c r="P127" i="35"/>
  <c r="N127" i="35"/>
  <c r="L127" i="35"/>
  <c r="J127" i="35"/>
  <c r="H127" i="35"/>
  <c r="F127" i="35"/>
  <c r="D127" i="35"/>
  <c r="P126" i="35"/>
  <c r="N126" i="35"/>
  <c r="L126" i="35"/>
  <c r="J126" i="35"/>
  <c r="H126" i="35"/>
  <c r="F126" i="35"/>
  <c r="D126" i="35"/>
  <c r="P125" i="35"/>
  <c r="P124" i="35"/>
  <c r="N124" i="35"/>
  <c r="L124" i="35"/>
  <c r="J124" i="35"/>
  <c r="H124" i="35"/>
  <c r="F124" i="35"/>
  <c r="D124" i="35"/>
  <c r="P122" i="35"/>
  <c r="N122" i="35"/>
  <c r="L122" i="35"/>
  <c r="J122" i="35"/>
  <c r="H122" i="35"/>
  <c r="F122" i="35"/>
  <c r="D122" i="35"/>
  <c r="P121" i="35"/>
  <c r="N121" i="35"/>
  <c r="L121" i="35"/>
  <c r="J121" i="35"/>
  <c r="H121" i="35"/>
  <c r="F121" i="35"/>
  <c r="D121" i="35"/>
  <c r="P120" i="35"/>
  <c r="N120" i="35"/>
  <c r="L120" i="35"/>
  <c r="J120" i="35"/>
  <c r="H120" i="35"/>
  <c r="F120" i="35"/>
  <c r="D120" i="35"/>
  <c r="P118" i="35"/>
  <c r="N118" i="35"/>
  <c r="L118" i="35"/>
  <c r="J118" i="35"/>
  <c r="H118" i="35"/>
  <c r="F118" i="35"/>
  <c r="D118" i="35"/>
  <c r="P116" i="35"/>
  <c r="N116" i="35"/>
  <c r="L116" i="35"/>
  <c r="J116" i="35"/>
  <c r="H116" i="35"/>
  <c r="F116" i="35"/>
  <c r="D116" i="35"/>
  <c r="P115" i="35"/>
  <c r="N115" i="35"/>
  <c r="L115" i="35"/>
  <c r="J115" i="35"/>
  <c r="H115" i="35"/>
  <c r="F115" i="35"/>
  <c r="D115" i="35"/>
  <c r="P114" i="35"/>
  <c r="N114" i="35"/>
  <c r="L114" i="35"/>
  <c r="J114" i="35"/>
  <c r="H114" i="35"/>
  <c r="F114" i="35"/>
  <c r="D114" i="35"/>
  <c r="P113" i="35"/>
  <c r="N113" i="35"/>
  <c r="L113" i="35"/>
  <c r="J113" i="35"/>
  <c r="H113" i="35"/>
  <c r="F113" i="35"/>
  <c r="D113" i="35"/>
  <c r="P112" i="35"/>
  <c r="P111" i="35"/>
  <c r="N111" i="35"/>
  <c r="L111" i="35"/>
  <c r="J111" i="35"/>
  <c r="H111" i="35"/>
  <c r="F111" i="35"/>
  <c r="D111" i="35"/>
  <c r="P110" i="35"/>
  <c r="N110" i="35"/>
  <c r="L110" i="35"/>
  <c r="J110" i="35"/>
  <c r="H110" i="35"/>
  <c r="F110" i="35"/>
  <c r="D110" i="35"/>
  <c r="P109" i="35"/>
  <c r="N109" i="35"/>
  <c r="L109" i="35"/>
  <c r="J109" i="35"/>
  <c r="H109" i="35"/>
  <c r="F109" i="35"/>
  <c r="D109" i="35"/>
  <c r="P108" i="35"/>
  <c r="N108" i="35"/>
  <c r="L108" i="35"/>
  <c r="J108" i="35"/>
  <c r="H108" i="35"/>
  <c r="F108" i="35"/>
  <c r="D108" i="35"/>
  <c r="P107" i="35"/>
  <c r="N107" i="35"/>
  <c r="L107" i="35"/>
  <c r="J107" i="35"/>
  <c r="H107" i="35"/>
  <c r="F107" i="35"/>
  <c r="D107" i="35"/>
  <c r="P106" i="35"/>
  <c r="P105" i="35"/>
  <c r="N105" i="35"/>
  <c r="L105" i="35"/>
  <c r="J105" i="35"/>
  <c r="H105" i="35"/>
  <c r="F105" i="35"/>
  <c r="D105" i="35"/>
  <c r="P104" i="35"/>
  <c r="N104" i="35"/>
  <c r="L104" i="35"/>
  <c r="J104" i="35"/>
  <c r="H104" i="35"/>
  <c r="F104" i="35"/>
  <c r="D104" i="35"/>
  <c r="P102" i="35"/>
  <c r="N102" i="35"/>
  <c r="L102" i="35"/>
  <c r="J102" i="35"/>
  <c r="H102" i="35"/>
  <c r="F102" i="35"/>
  <c r="D102" i="35"/>
  <c r="P101" i="35"/>
  <c r="P100" i="35"/>
  <c r="N100" i="35"/>
  <c r="L100" i="35"/>
  <c r="J100" i="35"/>
  <c r="H100" i="35"/>
  <c r="F100" i="35"/>
  <c r="D100" i="35"/>
  <c r="P99" i="35"/>
  <c r="N99" i="35"/>
  <c r="L99" i="35"/>
  <c r="J99" i="35"/>
  <c r="H99" i="35"/>
  <c r="F99" i="35"/>
  <c r="D99" i="35"/>
  <c r="P98" i="35"/>
  <c r="N98" i="35"/>
  <c r="L98" i="35"/>
  <c r="J98" i="35"/>
  <c r="H98" i="35"/>
  <c r="F98" i="35"/>
  <c r="D98" i="35"/>
  <c r="P97" i="35"/>
  <c r="N97" i="35"/>
  <c r="L97" i="35"/>
  <c r="J97" i="35"/>
  <c r="H97" i="35"/>
  <c r="F97" i="35"/>
  <c r="D97" i="35"/>
  <c r="P96" i="35"/>
  <c r="N96" i="35"/>
  <c r="L96" i="35"/>
  <c r="J96" i="35"/>
  <c r="H96" i="35"/>
  <c r="F96" i="35"/>
  <c r="D96" i="35"/>
  <c r="Q94" i="35"/>
  <c r="P94" i="35"/>
  <c r="O94" i="35"/>
  <c r="N94" i="35"/>
  <c r="M94" i="35"/>
  <c r="L94" i="35"/>
  <c r="K94" i="35"/>
  <c r="J94" i="35"/>
  <c r="I94" i="35"/>
  <c r="H94" i="35"/>
  <c r="G94" i="35"/>
  <c r="F94" i="35"/>
  <c r="E94" i="35"/>
  <c r="D94" i="35"/>
  <c r="P93" i="35"/>
  <c r="N93" i="35"/>
  <c r="L93" i="35"/>
  <c r="J93" i="35"/>
  <c r="H93" i="35"/>
  <c r="F93" i="35"/>
  <c r="D93" i="35"/>
  <c r="P92" i="35"/>
  <c r="P91" i="35"/>
  <c r="N91" i="35"/>
  <c r="L91" i="35"/>
  <c r="J91" i="35"/>
  <c r="H91" i="35"/>
  <c r="F91" i="35"/>
  <c r="D91" i="35"/>
  <c r="P90" i="35"/>
  <c r="N90" i="35"/>
  <c r="L90" i="35"/>
  <c r="J90" i="35"/>
  <c r="H90" i="35"/>
  <c r="F90" i="35"/>
  <c r="D90" i="35"/>
  <c r="P89" i="35"/>
  <c r="N89" i="35"/>
  <c r="L89" i="35"/>
  <c r="J89" i="35"/>
  <c r="H89" i="35"/>
  <c r="F89" i="35"/>
  <c r="D89" i="35"/>
  <c r="P88" i="35"/>
  <c r="N88" i="35"/>
  <c r="L88" i="35"/>
  <c r="J88" i="35"/>
  <c r="H88" i="35"/>
  <c r="F88" i="35"/>
  <c r="D88" i="35"/>
  <c r="P87" i="35"/>
  <c r="N87" i="35"/>
  <c r="L87" i="35"/>
  <c r="J87" i="35"/>
  <c r="H87" i="35"/>
  <c r="F87" i="35"/>
  <c r="D87" i="35"/>
  <c r="P86" i="35"/>
  <c r="N86" i="35"/>
  <c r="L86" i="35"/>
  <c r="J86" i="35"/>
  <c r="H86" i="35"/>
  <c r="F86" i="35"/>
  <c r="D86" i="35"/>
  <c r="P85" i="35"/>
  <c r="N85" i="35"/>
  <c r="L85" i="35"/>
  <c r="J85" i="35"/>
  <c r="H85" i="35"/>
  <c r="F85" i="35"/>
  <c r="D85" i="35"/>
  <c r="P84" i="35"/>
  <c r="N84" i="35"/>
  <c r="L84" i="35"/>
  <c r="J84" i="35"/>
  <c r="H84" i="35"/>
  <c r="F84" i="35"/>
  <c r="D84" i="35"/>
  <c r="P83" i="35"/>
  <c r="N83" i="35"/>
  <c r="L83" i="35"/>
  <c r="J83" i="35"/>
  <c r="H83" i="35"/>
  <c r="F83" i="35"/>
  <c r="D83" i="35"/>
  <c r="P82" i="35"/>
  <c r="N82" i="35"/>
  <c r="L82" i="35"/>
  <c r="J82" i="35"/>
  <c r="H82" i="35"/>
  <c r="F82" i="35"/>
  <c r="D82" i="35"/>
  <c r="P81" i="35"/>
  <c r="N81" i="35"/>
  <c r="L81" i="35"/>
  <c r="J81" i="35"/>
  <c r="H81" i="35"/>
  <c r="F81" i="35"/>
  <c r="D81" i="35"/>
  <c r="P80" i="35"/>
  <c r="N80" i="35"/>
  <c r="L80" i="35"/>
  <c r="J80" i="35"/>
  <c r="H80" i="35"/>
  <c r="F80" i="35"/>
  <c r="D80" i="35"/>
  <c r="P79" i="35"/>
  <c r="N79" i="35"/>
  <c r="L79" i="35"/>
  <c r="J79" i="35"/>
  <c r="H79" i="35"/>
  <c r="F79" i="35"/>
  <c r="D79" i="35"/>
  <c r="P78" i="35"/>
  <c r="N78" i="35"/>
  <c r="L78" i="35"/>
  <c r="J78" i="35"/>
  <c r="H78" i="35"/>
  <c r="F78" i="35"/>
  <c r="D78" i="35"/>
  <c r="P77" i="35"/>
  <c r="N77" i="35"/>
  <c r="L77" i="35"/>
  <c r="J77" i="35"/>
  <c r="H77" i="35"/>
  <c r="F77" i="35"/>
  <c r="D77" i="35"/>
  <c r="B77" i="35"/>
  <c r="P76" i="35"/>
  <c r="N76" i="35"/>
  <c r="L76" i="35"/>
  <c r="J76" i="35"/>
  <c r="H76" i="35"/>
  <c r="F76" i="35"/>
  <c r="D76" i="35"/>
  <c r="P75" i="35"/>
  <c r="P74" i="35"/>
  <c r="N74" i="35"/>
  <c r="L74" i="35"/>
  <c r="J74" i="35"/>
  <c r="H74" i="35"/>
  <c r="F74" i="35"/>
  <c r="D74" i="35"/>
  <c r="P73" i="35"/>
  <c r="N73" i="35"/>
  <c r="L73" i="35"/>
  <c r="J73" i="35"/>
  <c r="H73" i="35"/>
  <c r="F73" i="35"/>
  <c r="D73" i="35"/>
  <c r="P72" i="35"/>
  <c r="N72" i="35"/>
  <c r="L72" i="35"/>
  <c r="J72" i="35"/>
  <c r="H72" i="35"/>
  <c r="F72" i="35"/>
  <c r="D72" i="35"/>
  <c r="P71" i="35"/>
  <c r="P70" i="35"/>
  <c r="N70" i="35"/>
  <c r="L70" i="35"/>
  <c r="J70" i="35"/>
  <c r="H70" i="35"/>
  <c r="F70" i="35"/>
  <c r="D70" i="35"/>
  <c r="P69" i="35"/>
  <c r="N69" i="35"/>
  <c r="L69" i="35"/>
  <c r="J69" i="35"/>
  <c r="H69" i="35"/>
  <c r="F69" i="35"/>
  <c r="D69" i="35"/>
  <c r="P68" i="35"/>
  <c r="N68" i="35"/>
  <c r="L68" i="35"/>
  <c r="J68" i="35"/>
  <c r="H68" i="35"/>
  <c r="F68" i="35"/>
  <c r="D68" i="35"/>
  <c r="P67" i="35"/>
  <c r="N67" i="35"/>
  <c r="L67" i="35"/>
  <c r="J67" i="35"/>
  <c r="H67" i="35"/>
  <c r="F67" i="35"/>
  <c r="D67" i="35"/>
  <c r="P66" i="35"/>
  <c r="N66" i="35"/>
  <c r="L66" i="35"/>
  <c r="J66" i="35"/>
  <c r="H66" i="35"/>
  <c r="F66" i="35"/>
  <c r="D66" i="35"/>
  <c r="P65" i="35"/>
  <c r="N65" i="35"/>
  <c r="L65" i="35"/>
  <c r="J65" i="35"/>
  <c r="H65" i="35"/>
  <c r="F65" i="35"/>
  <c r="D65" i="35"/>
  <c r="P64" i="35"/>
  <c r="P63" i="35"/>
  <c r="N63" i="35"/>
  <c r="L63" i="35"/>
  <c r="J63" i="35"/>
  <c r="H63" i="35"/>
  <c r="F63" i="35"/>
  <c r="D63" i="35"/>
  <c r="P62" i="35"/>
  <c r="N62" i="35"/>
  <c r="L62" i="35"/>
  <c r="J62" i="35"/>
  <c r="H62" i="35"/>
  <c r="F62" i="35"/>
  <c r="D62" i="35"/>
  <c r="P61" i="35"/>
  <c r="N61" i="35"/>
  <c r="L61" i="35"/>
  <c r="J61" i="35"/>
  <c r="H61" i="35"/>
  <c r="F61" i="35"/>
  <c r="D61" i="35"/>
  <c r="P60" i="35"/>
  <c r="N60" i="35"/>
  <c r="L60" i="35"/>
  <c r="J60" i="35"/>
  <c r="H60" i="35"/>
  <c r="F60" i="35"/>
  <c r="D60" i="35"/>
  <c r="P59" i="35"/>
  <c r="N59" i="35"/>
  <c r="L59" i="35"/>
  <c r="J59" i="35"/>
  <c r="H59" i="35"/>
  <c r="F59" i="35"/>
  <c r="D59" i="35"/>
  <c r="P57" i="35"/>
  <c r="N57" i="35"/>
  <c r="L57" i="35"/>
  <c r="J57" i="35"/>
  <c r="H57" i="35"/>
  <c r="F57" i="35"/>
  <c r="D57" i="35"/>
  <c r="P55" i="35"/>
  <c r="N55" i="35"/>
  <c r="L55" i="35"/>
  <c r="J55" i="35"/>
  <c r="H55" i="35"/>
  <c r="F55" i="35"/>
  <c r="D55" i="35"/>
  <c r="P54" i="35"/>
  <c r="N54" i="35"/>
  <c r="L54" i="35"/>
  <c r="J54" i="35"/>
  <c r="H54" i="35"/>
  <c r="F54" i="35"/>
  <c r="D54" i="35"/>
  <c r="P53" i="35"/>
  <c r="N53" i="35"/>
  <c r="L53" i="35"/>
  <c r="J53" i="35"/>
  <c r="H53" i="35"/>
  <c r="F53" i="35"/>
  <c r="D53" i="35"/>
  <c r="P52" i="35"/>
  <c r="N52" i="35"/>
  <c r="L52" i="35"/>
  <c r="J52" i="35"/>
  <c r="H52" i="35"/>
  <c r="F52" i="35"/>
  <c r="D52" i="35"/>
  <c r="P51" i="35"/>
  <c r="N51" i="35"/>
  <c r="L51" i="35"/>
  <c r="J51" i="35"/>
  <c r="H51" i="35"/>
  <c r="F51" i="35"/>
  <c r="D51" i="35"/>
  <c r="P50" i="35"/>
  <c r="N50" i="35"/>
  <c r="L50" i="35"/>
  <c r="J50" i="35"/>
  <c r="H50" i="35"/>
  <c r="F50" i="35"/>
  <c r="D50" i="35"/>
  <c r="P49" i="35"/>
  <c r="N49" i="35"/>
  <c r="L49" i="35"/>
  <c r="J49" i="35"/>
  <c r="H49" i="35"/>
  <c r="F49" i="35"/>
  <c r="D49" i="35"/>
  <c r="P48" i="35"/>
  <c r="N48" i="35"/>
  <c r="L48" i="35"/>
  <c r="J48" i="35"/>
  <c r="H48" i="35"/>
  <c r="F48" i="35"/>
  <c r="D48" i="35"/>
  <c r="P47" i="35"/>
  <c r="N47" i="35"/>
  <c r="L47" i="35"/>
  <c r="J47" i="35"/>
  <c r="H47" i="35"/>
  <c r="F47" i="35"/>
  <c r="D47" i="35"/>
  <c r="P46" i="35"/>
  <c r="N46" i="35"/>
  <c r="L46" i="35"/>
  <c r="K46" i="35"/>
  <c r="J46" i="35"/>
  <c r="H46" i="35"/>
  <c r="F46" i="35"/>
  <c r="D46" i="35"/>
  <c r="P45" i="35"/>
  <c r="N45" i="35"/>
  <c r="L45" i="35"/>
  <c r="J45" i="35"/>
  <c r="H45" i="35"/>
  <c r="F45" i="35"/>
  <c r="D45" i="35"/>
  <c r="P44" i="35"/>
  <c r="P42" i="35"/>
  <c r="N42" i="35"/>
  <c r="L42" i="35"/>
  <c r="J42" i="35"/>
  <c r="H42" i="35"/>
  <c r="F42" i="35"/>
  <c r="D42" i="35"/>
  <c r="P41" i="35"/>
  <c r="N41" i="35"/>
  <c r="L41" i="35"/>
  <c r="J41" i="35"/>
  <c r="H41" i="35"/>
  <c r="F41" i="35"/>
  <c r="D41" i="35"/>
  <c r="P40" i="35"/>
  <c r="N40" i="35"/>
  <c r="L40" i="35"/>
  <c r="J40" i="35"/>
  <c r="H40" i="35"/>
  <c r="F40" i="35"/>
  <c r="D40" i="35"/>
  <c r="P32" i="35"/>
  <c r="N32" i="35"/>
  <c r="L32" i="35"/>
  <c r="J32" i="35"/>
  <c r="H32" i="35"/>
  <c r="F32" i="35"/>
  <c r="D32" i="35"/>
  <c r="P30" i="35"/>
  <c r="N30" i="35"/>
  <c r="L30" i="35"/>
  <c r="J30" i="35"/>
  <c r="H30" i="35"/>
  <c r="F30" i="35"/>
  <c r="D30" i="35"/>
  <c r="P29" i="35"/>
  <c r="N29" i="35"/>
  <c r="L29" i="35"/>
  <c r="J29" i="35"/>
  <c r="H29" i="35"/>
  <c r="F29" i="35"/>
  <c r="D29" i="35"/>
  <c r="P28" i="35"/>
  <c r="N28" i="35"/>
  <c r="L28" i="35"/>
  <c r="J28" i="35"/>
  <c r="H28" i="35"/>
  <c r="F28" i="35"/>
  <c r="D28" i="35"/>
  <c r="P27" i="35"/>
  <c r="N27" i="35"/>
  <c r="L27" i="35"/>
  <c r="J27" i="35"/>
  <c r="H27" i="35"/>
  <c r="F27" i="35"/>
  <c r="D27" i="35"/>
  <c r="P26" i="35"/>
  <c r="N26" i="35"/>
  <c r="L26" i="35"/>
  <c r="J26" i="35"/>
  <c r="H26" i="35"/>
  <c r="F26" i="35"/>
  <c r="D26" i="35"/>
  <c r="P25" i="35"/>
  <c r="N25" i="35"/>
  <c r="L25" i="35"/>
  <c r="J25" i="35"/>
  <c r="H25" i="35"/>
  <c r="F25" i="35"/>
  <c r="D25" i="35"/>
  <c r="P24" i="35"/>
  <c r="N24" i="35"/>
  <c r="L24" i="35"/>
  <c r="J24" i="35"/>
  <c r="H24" i="35"/>
  <c r="F24" i="35"/>
  <c r="D24" i="35"/>
  <c r="P23" i="35"/>
  <c r="N23" i="35"/>
  <c r="L23" i="35"/>
  <c r="J23" i="35"/>
  <c r="H23" i="35"/>
  <c r="F23" i="35"/>
  <c r="D23" i="35"/>
  <c r="P22" i="35"/>
  <c r="N22" i="35"/>
  <c r="L22" i="35"/>
  <c r="J22" i="35"/>
  <c r="H22" i="35"/>
  <c r="F22" i="35"/>
  <c r="D22" i="35"/>
  <c r="P21" i="35"/>
  <c r="N21" i="35"/>
  <c r="L21" i="35"/>
  <c r="J21" i="35"/>
  <c r="H21" i="35"/>
  <c r="F21" i="35"/>
  <c r="D21" i="35"/>
  <c r="P20" i="35"/>
  <c r="N20" i="35"/>
  <c r="L20" i="35"/>
  <c r="J20" i="35"/>
  <c r="H20" i="35"/>
  <c r="F20" i="35"/>
  <c r="D20" i="35"/>
  <c r="P19" i="35"/>
  <c r="N19" i="35"/>
  <c r="L19" i="35"/>
  <c r="J19" i="35"/>
  <c r="H19" i="35"/>
  <c r="F19" i="35"/>
  <c r="D19" i="35"/>
  <c r="P17" i="35"/>
  <c r="N17" i="35"/>
  <c r="L17" i="35"/>
  <c r="J17" i="35"/>
  <c r="H17" i="35"/>
  <c r="F17" i="35"/>
  <c r="D17" i="35"/>
  <c r="P16" i="35"/>
  <c r="N16" i="35"/>
  <c r="L16" i="35"/>
  <c r="J16" i="35"/>
  <c r="H16" i="35"/>
  <c r="F16" i="35"/>
  <c r="D16" i="35"/>
  <c r="P15" i="35"/>
  <c r="N15" i="35"/>
  <c r="L15" i="35"/>
  <c r="J15" i="35"/>
  <c r="H15" i="35"/>
  <c r="F15" i="35"/>
  <c r="D15" i="35"/>
  <c r="P14" i="35"/>
  <c r="N14" i="35"/>
  <c r="L14" i="35"/>
  <c r="J14" i="35"/>
  <c r="H14" i="35"/>
  <c r="F14" i="35"/>
  <c r="D14" i="35"/>
  <c r="P13" i="35"/>
  <c r="N13" i="35"/>
  <c r="L13" i="35"/>
  <c r="J13" i="35"/>
  <c r="H13" i="35"/>
  <c r="F13" i="35"/>
  <c r="D13" i="35"/>
  <c r="P12" i="35"/>
  <c r="N12" i="35"/>
  <c r="L12" i="35"/>
  <c r="J12" i="35"/>
  <c r="H12" i="35"/>
  <c r="F12" i="35"/>
  <c r="D12" i="35"/>
  <c r="P11" i="35"/>
  <c r="N11" i="35"/>
  <c r="L11" i="35"/>
  <c r="J11" i="35"/>
  <c r="H11" i="35"/>
  <c r="F11" i="35"/>
  <c r="D11" i="35"/>
  <c r="P10" i="35"/>
  <c r="P9" i="35"/>
  <c r="N9" i="35"/>
  <c r="L9" i="35"/>
  <c r="J9" i="35"/>
  <c r="H9" i="35"/>
  <c r="F9" i="35"/>
  <c r="D9" i="35"/>
  <c r="P8" i="35"/>
  <c r="N8" i="35"/>
  <c r="L8" i="35"/>
  <c r="J8" i="35"/>
  <c r="H8" i="35"/>
  <c r="F8" i="35"/>
  <c r="D8" i="35"/>
  <c r="P7" i="35"/>
  <c r="P6" i="35"/>
  <c r="N6" i="35"/>
  <c r="L6" i="35"/>
  <c r="J6" i="35"/>
  <c r="H6" i="35"/>
  <c r="F6" i="35"/>
  <c r="D6" i="35"/>
  <c r="P5" i="35"/>
  <c r="N5" i="35"/>
  <c r="L5" i="35"/>
  <c r="J5" i="35"/>
  <c r="H5" i="35"/>
  <c r="F5" i="35"/>
  <c r="D5" i="35"/>
  <c r="P4" i="35"/>
  <c r="N4" i="35"/>
  <c r="L4" i="35"/>
  <c r="J4" i="35"/>
  <c r="H4" i="35"/>
  <c r="F4" i="35"/>
  <c r="D4" i="35"/>
  <c r="E3" i="35"/>
  <c r="G3" i="35" s="1"/>
  <c r="I3" i="35" s="1"/>
  <c r="P145" i="34"/>
  <c r="N145" i="34"/>
  <c r="L145" i="34"/>
  <c r="J145" i="34"/>
  <c r="H145" i="34"/>
  <c r="F145" i="34"/>
  <c r="D145" i="34"/>
  <c r="P144" i="34"/>
  <c r="N144" i="34"/>
  <c r="L144" i="34"/>
  <c r="J144" i="34"/>
  <c r="H144" i="34"/>
  <c r="F144" i="34"/>
  <c r="D144" i="34"/>
  <c r="P143" i="34"/>
  <c r="P142" i="34"/>
  <c r="N142" i="34"/>
  <c r="L142" i="34"/>
  <c r="J142" i="34"/>
  <c r="H142" i="34"/>
  <c r="F142" i="34"/>
  <c r="D142" i="34"/>
  <c r="P141" i="34"/>
  <c r="N141" i="34"/>
  <c r="L141" i="34"/>
  <c r="J141" i="34"/>
  <c r="H141" i="34"/>
  <c r="F141" i="34"/>
  <c r="D141" i="34"/>
  <c r="A140" i="34"/>
  <c r="J140" i="34" s="1"/>
  <c r="P139" i="34"/>
  <c r="N139" i="34"/>
  <c r="L139" i="34"/>
  <c r="J139" i="34"/>
  <c r="H139" i="34"/>
  <c r="F139" i="34"/>
  <c r="D139" i="34"/>
  <c r="P136" i="34"/>
  <c r="N136" i="34"/>
  <c r="L136" i="34"/>
  <c r="J136" i="34"/>
  <c r="H136" i="34"/>
  <c r="F136" i="34"/>
  <c r="D136" i="34"/>
  <c r="P135" i="34"/>
  <c r="N135" i="34"/>
  <c r="L135" i="34"/>
  <c r="J135" i="34"/>
  <c r="H135" i="34"/>
  <c r="F135" i="34"/>
  <c r="D135" i="34"/>
  <c r="P134" i="34"/>
  <c r="N134" i="34"/>
  <c r="L134" i="34"/>
  <c r="J134" i="34"/>
  <c r="H134" i="34"/>
  <c r="F134" i="34"/>
  <c r="D134" i="34"/>
  <c r="P133" i="34"/>
  <c r="N133" i="34"/>
  <c r="L133" i="34"/>
  <c r="J133" i="34"/>
  <c r="H133" i="34"/>
  <c r="F133" i="34"/>
  <c r="D133" i="34"/>
  <c r="P128" i="34"/>
  <c r="N128" i="34"/>
  <c r="L128" i="34"/>
  <c r="J128" i="34"/>
  <c r="H128" i="34"/>
  <c r="F128" i="34"/>
  <c r="D128" i="34"/>
  <c r="P127" i="34"/>
  <c r="N127" i="34"/>
  <c r="L127" i="34"/>
  <c r="J127" i="34"/>
  <c r="H127" i="34"/>
  <c r="F127" i="34"/>
  <c r="D127" i="34"/>
  <c r="P126" i="34"/>
  <c r="N126" i="34"/>
  <c r="L126" i="34"/>
  <c r="J126" i="34"/>
  <c r="H126" i="34"/>
  <c r="F126" i="34"/>
  <c r="D126" i="34"/>
  <c r="P125" i="34"/>
  <c r="P124" i="34"/>
  <c r="N124" i="34"/>
  <c r="L124" i="34"/>
  <c r="J124" i="34"/>
  <c r="H124" i="34"/>
  <c r="F124" i="34"/>
  <c r="D124" i="34"/>
  <c r="P122" i="34"/>
  <c r="N122" i="34"/>
  <c r="L122" i="34"/>
  <c r="J122" i="34"/>
  <c r="H122" i="34"/>
  <c r="F122" i="34"/>
  <c r="D122" i="34"/>
  <c r="P121" i="34"/>
  <c r="N121" i="34"/>
  <c r="L121" i="34"/>
  <c r="J121" i="34"/>
  <c r="H121" i="34"/>
  <c r="F121" i="34"/>
  <c r="D121" i="34"/>
  <c r="P120" i="34"/>
  <c r="N120" i="34"/>
  <c r="L120" i="34"/>
  <c r="J120" i="34"/>
  <c r="H120" i="34"/>
  <c r="F120" i="34"/>
  <c r="D120" i="34"/>
  <c r="P118" i="34"/>
  <c r="N118" i="34"/>
  <c r="L118" i="34"/>
  <c r="J118" i="34"/>
  <c r="H118" i="34"/>
  <c r="F118" i="34"/>
  <c r="D118" i="34"/>
  <c r="P116" i="34"/>
  <c r="N116" i="34"/>
  <c r="L116" i="34"/>
  <c r="J116" i="34"/>
  <c r="H116" i="34"/>
  <c r="F116" i="34"/>
  <c r="D116" i="34"/>
  <c r="P115" i="34"/>
  <c r="N115" i="34"/>
  <c r="L115" i="34"/>
  <c r="J115" i="34"/>
  <c r="H115" i="34"/>
  <c r="F115" i="34"/>
  <c r="D115" i="34"/>
  <c r="P114" i="34"/>
  <c r="N114" i="34"/>
  <c r="L114" i="34"/>
  <c r="J114" i="34"/>
  <c r="H114" i="34"/>
  <c r="F114" i="34"/>
  <c r="D114" i="34"/>
  <c r="P113" i="34"/>
  <c r="N113" i="34"/>
  <c r="L113" i="34"/>
  <c r="J113" i="34"/>
  <c r="H113" i="34"/>
  <c r="F113" i="34"/>
  <c r="D113" i="34"/>
  <c r="P112" i="34"/>
  <c r="P111" i="34"/>
  <c r="N111" i="34"/>
  <c r="L111" i="34"/>
  <c r="J111" i="34"/>
  <c r="H111" i="34"/>
  <c r="F111" i="34"/>
  <c r="D111" i="34"/>
  <c r="P110" i="34"/>
  <c r="N110" i="34"/>
  <c r="L110" i="34"/>
  <c r="J110" i="34"/>
  <c r="H110" i="34"/>
  <c r="F110" i="34"/>
  <c r="D110" i="34"/>
  <c r="P109" i="34"/>
  <c r="N109" i="34"/>
  <c r="L109" i="34"/>
  <c r="J109" i="34"/>
  <c r="H109" i="34"/>
  <c r="F109" i="34"/>
  <c r="D109" i="34"/>
  <c r="P108" i="34"/>
  <c r="N108" i="34"/>
  <c r="L108" i="34"/>
  <c r="J108" i="34"/>
  <c r="H108" i="34"/>
  <c r="F108" i="34"/>
  <c r="D108" i="34"/>
  <c r="P107" i="34"/>
  <c r="N107" i="34"/>
  <c r="L107" i="34"/>
  <c r="J107" i="34"/>
  <c r="H107" i="34"/>
  <c r="F107" i="34"/>
  <c r="D107" i="34"/>
  <c r="P106" i="34"/>
  <c r="P105" i="34"/>
  <c r="N105" i="34"/>
  <c r="L105" i="34"/>
  <c r="J105" i="34"/>
  <c r="H105" i="34"/>
  <c r="F105" i="34"/>
  <c r="D105" i="34"/>
  <c r="P104" i="34"/>
  <c r="N104" i="34"/>
  <c r="L104" i="34"/>
  <c r="J104" i="34"/>
  <c r="H104" i="34"/>
  <c r="F104" i="34"/>
  <c r="D104" i="34"/>
  <c r="P102" i="34"/>
  <c r="N102" i="34"/>
  <c r="L102" i="34"/>
  <c r="J102" i="34"/>
  <c r="H102" i="34"/>
  <c r="F102" i="34"/>
  <c r="D102" i="34"/>
  <c r="P101" i="34"/>
  <c r="P100" i="34"/>
  <c r="N100" i="34"/>
  <c r="L100" i="34"/>
  <c r="J100" i="34"/>
  <c r="H100" i="34"/>
  <c r="F100" i="34"/>
  <c r="D100" i="34"/>
  <c r="P99" i="34"/>
  <c r="N99" i="34"/>
  <c r="L99" i="34"/>
  <c r="J99" i="34"/>
  <c r="H99" i="34"/>
  <c r="F99" i="34"/>
  <c r="D99" i="34"/>
  <c r="P98" i="34"/>
  <c r="N98" i="34"/>
  <c r="L98" i="34"/>
  <c r="J98" i="34"/>
  <c r="H98" i="34"/>
  <c r="F98" i="34"/>
  <c r="D98" i="34"/>
  <c r="P97" i="34"/>
  <c r="N97" i="34"/>
  <c r="L97" i="34"/>
  <c r="J97" i="34"/>
  <c r="H97" i="34"/>
  <c r="F97" i="34"/>
  <c r="D97" i="34"/>
  <c r="P96" i="34"/>
  <c r="N96" i="34"/>
  <c r="L96" i="34"/>
  <c r="J96" i="34"/>
  <c r="H96" i="34"/>
  <c r="F96" i="34"/>
  <c r="D96" i="34"/>
  <c r="Q94" i="34"/>
  <c r="P94" i="34"/>
  <c r="O94" i="34"/>
  <c r="N94" i="34"/>
  <c r="M94" i="34"/>
  <c r="L94" i="34"/>
  <c r="K94" i="34"/>
  <c r="J94" i="34"/>
  <c r="I94" i="34"/>
  <c r="H94" i="34"/>
  <c r="G94" i="34"/>
  <c r="F94" i="34"/>
  <c r="E94" i="34"/>
  <c r="D94" i="34"/>
  <c r="P93" i="34"/>
  <c r="N93" i="34"/>
  <c r="L93" i="34"/>
  <c r="J93" i="34"/>
  <c r="H93" i="34"/>
  <c r="F93" i="34"/>
  <c r="D93" i="34"/>
  <c r="P92" i="34"/>
  <c r="P91" i="34"/>
  <c r="N91" i="34"/>
  <c r="L91" i="34"/>
  <c r="J91" i="34"/>
  <c r="H91" i="34"/>
  <c r="F91" i="34"/>
  <c r="D91" i="34"/>
  <c r="P90" i="34"/>
  <c r="N90" i="34"/>
  <c r="L90" i="34"/>
  <c r="J90" i="34"/>
  <c r="H90" i="34"/>
  <c r="F90" i="34"/>
  <c r="D90" i="34"/>
  <c r="P89" i="34"/>
  <c r="N89" i="34"/>
  <c r="L89" i="34"/>
  <c r="J89" i="34"/>
  <c r="H89" i="34"/>
  <c r="F89" i="34"/>
  <c r="D89" i="34"/>
  <c r="P88" i="34"/>
  <c r="N88" i="34"/>
  <c r="L88" i="34"/>
  <c r="J88" i="34"/>
  <c r="H88" i="34"/>
  <c r="F88" i="34"/>
  <c r="D88" i="34"/>
  <c r="P87" i="34"/>
  <c r="N87" i="34"/>
  <c r="L87" i="34"/>
  <c r="J87" i="34"/>
  <c r="H87" i="34"/>
  <c r="F87" i="34"/>
  <c r="D87" i="34"/>
  <c r="P86" i="34"/>
  <c r="N86" i="34"/>
  <c r="L86" i="34"/>
  <c r="J86" i="34"/>
  <c r="H86" i="34"/>
  <c r="F86" i="34"/>
  <c r="D86" i="34"/>
  <c r="P85" i="34"/>
  <c r="N85" i="34"/>
  <c r="L85" i="34"/>
  <c r="J85" i="34"/>
  <c r="H85" i="34"/>
  <c r="F85" i="34"/>
  <c r="D85" i="34"/>
  <c r="P84" i="34"/>
  <c r="N84" i="34"/>
  <c r="L84" i="34"/>
  <c r="J84" i="34"/>
  <c r="H84" i="34"/>
  <c r="F84" i="34"/>
  <c r="D84" i="34"/>
  <c r="P83" i="34"/>
  <c r="N83" i="34"/>
  <c r="L83" i="34"/>
  <c r="J83" i="34"/>
  <c r="H83" i="34"/>
  <c r="F83" i="34"/>
  <c r="D83" i="34"/>
  <c r="P82" i="34"/>
  <c r="N82" i="34"/>
  <c r="L82" i="34"/>
  <c r="J82" i="34"/>
  <c r="H82" i="34"/>
  <c r="F82" i="34"/>
  <c r="D82" i="34"/>
  <c r="P81" i="34"/>
  <c r="N81" i="34"/>
  <c r="L81" i="34"/>
  <c r="J81" i="34"/>
  <c r="H81" i="34"/>
  <c r="F81" i="34"/>
  <c r="D81" i="34"/>
  <c r="P80" i="34"/>
  <c r="N80" i="34"/>
  <c r="L80" i="34"/>
  <c r="J80" i="34"/>
  <c r="H80" i="34"/>
  <c r="F80" i="34"/>
  <c r="D80" i="34"/>
  <c r="P79" i="34"/>
  <c r="N79" i="34"/>
  <c r="L79" i="34"/>
  <c r="J79" i="34"/>
  <c r="H79" i="34"/>
  <c r="F79" i="34"/>
  <c r="D79" i="34"/>
  <c r="P78" i="34"/>
  <c r="N78" i="34"/>
  <c r="L78" i="34"/>
  <c r="J78" i="34"/>
  <c r="H78" i="34"/>
  <c r="F78" i="34"/>
  <c r="D78" i="34"/>
  <c r="P77" i="34"/>
  <c r="N77" i="34"/>
  <c r="L77" i="34"/>
  <c r="J77" i="34"/>
  <c r="H77" i="34"/>
  <c r="F77" i="34"/>
  <c r="D77" i="34"/>
  <c r="B77" i="34"/>
  <c r="P76" i="34"/>
  <c r="N76" i="34"/>
  <c r="L76" i="34"/>
  <c r="J76" i="34"/>
  <c r="H76" i="34"/>
  <c r="F76" i="34"/>
  <c r="D76" i="34"/>
  <c r="P75" i="34"/>
  <c r="P74" i="34"/>
  <c r="N74" i="34"/>
  <c r="L74" i="34"/>
  <c r="J74" i="34"/>
  <c r="H74" i="34"/>
  <c r="F74" i="34"/>
  <c r="D74" i="34"/>
  <c r="P73" i="34"/>
  <c r="N73" i="34"/>
  <c r="L73" i="34"/>
  <c r="J73" i="34"/>
  <c r="H73" i="34"/>
  <c r="F73" i="34"/>
  <c r="D73" i="34"/>
  <c r="P72" i="34"/>
  <c r="N72" i="34"/>
  <c r="L72" i="34"/>
  <c r="J72" i="34"/>
  <c r="H72" i="34"/>
  <c r="F72" i="34"/>
  <c r="D72" i="34"/>
  <c r="P71" i="34"/>
  <c r="N71" i="34"/>
  <c r="L71" i="34"/>
  <c r="J71" i="34"/>
  <c r="H71" i="34"/>
  <c r="F71" i="34"/>
  <c r="D71" i="34"/>
  <c r="P70" i="34"/>
  <c r="N70" i="34"/>
  <c r="L70" i="34"/>
  <c r="J70" i="34"/>
  <c r="H70" i="34"/>
  <c r="F70" i="34"/>
  <c r="D70" i="34"/>
  <c r="P69" i="34"/>
  <c r="N69" i="34"/>
  <c r="L69" i="34"/>
  <c r="J69" i="34"/>
  <c r="H69" i="34"/>
  <c r="F69" i="34"/>
  <c r="D69" i="34"/>
  <c r="P68" i="34"/>
  <c r="N68" i="34"/>
  <c r="L68" i="34"/>
  <c r="J68" i="34"/>
  <c r="H68" i="34"/>
  <c r="F68" i="34"/>
  <c r="D68" i="34"/>
  <c r="P67" i="34"/>
  <c r="N67" i="34"/>
  <c r="L67" i="34"/>
  <c r="J67" i="34"/>
  <c r="H67" i="34"/>
  <c r="F67" i="34"/>
  <c r="D67" i="34"/>
  <c r="P66" i="34"/>
  <c r="N66" i="34"/>
  <c r="L66" i="34"/>
  <c r="J66" i="34"/>
  <c r="H66" i="34"/>
  <c r="F66" i="34"/>
  <c r="D66" i="34"/>
  <c r="P65" i="34"/>
  <c r="N65" i="34"/>
  <c r="L65" i="34"/>
  <c r="J65" i="34"/>
  <c r="H65" i="34"/>
  <c r="F65" i="34"/>
  <c r="D65" i="34"/>
  <c r="P64" i="34"/>
  <c r="P63" i="34"/>
  <c r="N63" i="34"/>
  <c r="L63" i="34"/>
  <c r="J63" i="34"/>
  <c r="H63" i="34"/>
  <c r="F63" i="34"/>
  <c r="D63" i="34"/>
  <c r="P62" i="34"/>
  <c r="N62" i="34"/>
  <c r="L62" i="34"/>
  <c r="J62" i="34"/>
  <c r="H62" i="34"/>
  <c r="F62" i="34"/>
  <c r="D62" i="34"/>
  <c r="P61" i="34"/>
  <c r="N61" i="34"/>
  <c r="L61" i="34"/>
  <c r="J61" i="34"/>
  <c r="H61" i="34"/>
  <c r="F61" i="34"/>
  <c r="D61" i="34"/>
  <c r="P60" i="34"/>
  <c r="N60" i="34"/>
  <c r="L60" i="34"/>
  <c r="J60" i="34"/>
  <c r="H60" i="34"/>
  <c r="F60" i="34"/>
  <c r="D60" i="34"/>
  <c r="P59" i="34"/>
  <c r="N59" i="34"/>
  <c r="L59" i="34"/>
  <c r="J59" i="34"/>
  <c r="H59" i="34"/>
  <c r="F59" i="34"/>
  <c r="D59" i="34"/>
  <c r="P57" i="34"/>
  <c r="N57" i="34"/>
  <c r="L57" i="34"/>
  <c r="J57" i="34"/>
  <c r="H57" i="34"/>
  <c r="F57" i="34"/>
  <c r="D57" i="34"/>
  <c r="P55" i="34"/>
  <c r="N55" i="34"/>
  <c r="L55" i="34"/>
  <c r="J55" i="34"/>
  <c r="H55" i="34"/>
  <c r="F55" i="34"/>
  <c r="D55" i="34"/>
  <c r="P54" i="34"/>
  <c r="N54" i="34"/>
  <c r="L54" i="34"/>
  <c r="J54" i="34"/>
  <c r="H54" i="34"/>
  <c r="F54" i="34"/>
  <c r="D54" i="34"/>
  <c r="P53" i="34"/>
  <c r="N53" i="34"/>
  <c r="L53" i="34"/>
  <c r="J53" i="34"/>
  <c r="H53" i="34"/>
  <c r="F53" i="34"/>
  <c r="D53" i="34"/>
  <c r="P52" i="34"/>
  <c r="N52" i="34"/>
  <c r="L52" i="34"/>
  <c r="J52" i="34"/>
  <c r="H52" i="34"/>
  <c r="F52" i="34"/>
  <c r="D52" i="34"/>
  <c r="P51" i="34"/>
  <c r="N51" i="34"/>
  <c r="L51" i="34"/>
  <c r="J51" i="34"/>
  <c r="H51" i="34"/>
  <c r="F51" i="34"/>
  <c r="D51" i="34"/>
  <c r="P50" i="34"/>
  <c r="N50" i="34"/>
  <c r="L50" i="34"/>
  <c r="J50" i="34"/>
  <c r="H50" i="34"/>
  <c r="F50" i="34"/>
  <c r="D50" i="34"/>
  <c r="P49" i="34"/>
  <c r="N49" i="34"/>
  <c r="L49" i="34"/>
  <c r="J49" i="34"/>
  <c r="H49" i="34"/>
  <c r="F49" i="34"/>
  <c r="D49" i="34"/>
  <c r="P48" i="34"/>
  <c r="N48" i="34"/>
  <c r="L48" i="34"/>
  <c r="J48" i="34"/>
  <c r="H48" i="34"/>
  <c r="F48" i="34"/>
  <c r="D48" i="34"/>
  <c r="P47" i="34"/>
  <c r="N47" i="34"/>
  <c r="L47" i="34"/>
  <c r="J47" i="34"/>
  <c r="H47" i="34"/>
  <c r="F47" i="34"/>
  <c r="D47" i="34"/>
  <c r="P46" i="34"/>
  <c r="N46" i="34"/>
  <c r="L46" i="34"/>
  <c r="K46" i="34"/>
  <c r="J46" i="34"/>
  <c r="H46" i="34"/>
  <c r="F46" i="34"/>
  <c r="D46" i="34"/>
  <c r="P45" i="34"/>
  <c r="N45" i="34"/>
  <c r="L45" i="34"/>
  <c r="J45" i="34"/>
  <c r="H45" i="34"/>
  <c r="F45" i="34"/>
  <c r="D45" i="34"/>
  <c r="P44" i="34"/>
  <c r="P42" i="34"/>
  <c r="N42" i="34"/>
  <c r="L42" i="34"/>
  <c r="J42" i="34"/>
  <c r="H42" i="34"/>
  <c r="F42" i="34"/>
  <c r="D42" i="34"/>
  <c r="P41" i="34"/>
  <c r="N41" i="34"/>
  <c r="L41" i="34"/>
  <c r="J41" i="34"/>
  <c r="H41" i="34"/>
  <c r="F41" i="34"/>
  <c r="D41" i="34"/>
  <c r="P40" i="34"/>
  <c r="N40" i="34"/>
  <c r="L40" i="34"/>
  <c r="J40" i="34"/>
  <c r="H40" i="34"/>
  <c r="F40" i="34"/>
  <c r="D40" i="34"/>
  <c r="P32" i="34"/>
  <c r="N32" i="34"/>
  <c r="L32" i="34"/>
  <c r="J32" i="34"/>
  <c r="H32" i="34"/>
  <c r="F32" i="34"/>
  <c r="D32" i="34"/>
  <c r="P30" i="34"/>
  <c r="N30" i="34"/>
  <c r="L30" i="34"/>
  <c r="J30" i="34"/>
  <c r="H30" i="34"/>
  <c r="F30" i="34"/>
  <c r="D30" i="34"/>
  <c r="P29" i="34"/>
  <c r="N29" i="34"/>
  <c r="L29" i="34"/>
  <c r="J29" i="34"/>
  <c r="H29" i="34"/>
  <c r="F29" i="34"/>
  <c r="D29" i="34"/>
  <c r="P28" i="34"/>
  <c r="N28" i="34"/>
  <c r="L28" i="34"/>
  <c r="J28" i="34"/>
  <c r="H28" i="34"/>
  <c r="F28" i="34"/>
  <c r="D28" i="34"/>
  <c r="P27" i="34"/>
  <c r="N27" i="34"/>
  <c r="L27" i="34"/>
  <c r="J27" i="34"/>
  <c r="H27" i="34"/>
  <c r="F27" i="34"/>
  <c r="D27" i="34"/>
  <c r="P26" i="34"/>
  <c r="N26" i="34"/>
  <c r="L26" i="34"/>
  <c r="J26" i="34"/>
  <c r="H26" i="34"/>
  <c r="F26" i="34"/>
  <c r="D26" i="34"/>
  <c r="P25" i="34"/>
  <c r="N25" i="34"/>
  <c r="L25" i="34"/>
  <c r="J25" i="34"/>
  <c r="H25" i="34"/>
  <c r="F25" i="34"/>
  <c r="D25" i="34"/>
  <c r="P24" i="34"/>
  <c r="N24" i="34"/>
  <c r="L24" i="34"/>
  <c r="J24" i="34"/>
  <c r="H24" i="34"/>
  <c r="F24" i="34"/>
  <c r="D24" i="34"/>
  <c r="P23" i="34"/>
  <c r="N23" i="34"/>
  <c r="L23" i="34"/>
  <c r="J23" i="34"/>
  <c r="H23" i="34"/>
  <c r="F23" i="34"/>
  <c r="D23" i="34"/>
  <c r="P22" i="34"/>
  <c r="N22" i="34"/>
  <c r="L22" i="34"/>
  <c r="J22" i="34"/>
  <c r="H22" i="34"/>
  <c r="F22" i="34"/>
  <c r="D22" i="34"/>
  <c r="P21" i="34"/>
  <c r="N21" i="34"/>
  <c r="L21" i="34"/>
  <c r="J21" i="34"/>
  <c r="H21" i="34"/>
  <c r="F21" i="34"/>
  <c r="D21" i="34"/>
  <c r="P20" i="34"/>
  <c r="N20" i="34"/>
  <c r="L20" i="34"/>
  <c r="J20" i="34"/>
  <c r="H20" i="34"/>
  <c r="F20" i="34"/>
  <c r="D20" i="34"/>
  <c r="P19" i="34"/>
  <c r="N19" i="34"/>
  <c r="L19" i="34"/>
  <c r="J19" i="34"/>
  <c r="H19" i="34"/>
  <c r="F19" i="34"/>
  <c r="D19" i="34"/>
  <c r="P17" i="34"/>
  <c r="N17" i="34"/>
  <c r="L17" i="34"/>
  <c r="J17" i="34"/>
  <c r="H17" i="34"/>
  <c r="F17" i="34"/>
  <c r="D17" i="34"/>
  <c r="P16" i="34"/>
  <c r="N16" i="34"/>
  <c r="L16" i="34"/>
  <c r="J16" i="34"/>
  <c r="H16" i="34"/>
  <c r="F16" i="34"/>
  <c r="D16" i="34"/>
  <c r="P15" i="34"/>
  <c r="N15" i="34"/>
  <c r="L15" i="34"/>
  <c r="J15" i="34"/>
  <c r="H15" i="34"/>
  <c r="F15" i="34"/>
  <c r="D15" i="34"/>
  <c r="P14" i="34"/>
  <c r="N14" i="34"/>
  <c r="L14" i="34"/>
  <c r="J14" i="34"/>
  <c r="H14" i="34"/>
  <c r="F14" i="34"/>
  <c r="D14" i="34"/>
  <c r="P13" i="34"/>
  <c r="N13" i="34"/>
  <c r="L13" i="34"/>
  <c r="J13" i="34"/>
  <c r="H13" i="34"/>
  <c r="F13" i="34"/>
  <c r="D13" i="34"/>
  <c r="P12" i="34"/>
  <c r="N12" i="34"/>
  <c r="L12" i="34"/>
  <c r="J12" i="34"/>
  <c r="H12" i="34"/>
  <c r="F12" i="34"/>
  <c r="D12" i="34"/>
  <c r="P11" i="34"/>
  <c r="N11" i="34"/>
  <c r="L11" i="34"/>
  <c r="J11" i="34"/>
  <c r="H11" i="34"/>
  <c r="F11" i="34"/>
  <c r="D11" i="34"/>
  <c r="P10" i="34"/>
  <c r="P9" i="34"/>
  <c r="N9" i="34"/>
  <c r="L9" i="34"/>
  <c r="J9" i="34"/>
  <c r="H9" i="34"/>
  <c r="F9" i="34"/>
  <c r="D9" i="34"/>
  <c r="P8" i="34"/>
  <c r="N8" i="34"/>
  <c r="L8" i="34"/>
  <c r="J8" i="34"/>
  <c r="H8" i="34"/>
  <c r="F8" i="34"/>
  <c r="D8" i="34"/>
  <c r="P7" i="34"/>
  <c r="P6" i="34"/>
  <c r="N6" i="34"/>
  <c r="L6" i="34"/>
  <c r="J6" i="34"/>
  <c r="H6" i="34"/>
  <c r="F6" i="34"/>
  <c r="D6" i="34"/>
  <c r="P5" i="34"/>
  <c r="N5" i="34"/>
  <c r="L5" i="34"/>
  <c r="J5" i="34"/>
  <c r="H5" i="34"/>
  <c r="F5" i="34"/>
  <c r="D5" i="34"/>
  <c r="P4" i="34"/>
  <c r="N4" i="34"/>
  <c r="L4" i="34"/>
  <c r="J4" i="34"/>
  <c r="H4" i="34"/>
  <c r="F4" i="34"/>
  <c r="D4" i="34"/>
  <c r="E3" i="34"/>
  <c r="G3" i="34" s="1"/>
  <c r="I3" i="34" s="1"/>
  <c r="P145" i="33"/>
  <c r="N145" i="33"/>
  <c r="L145" i="33"/>
  <c r="J145" i="33"/>
  <c r="H145" i="33"/>
  <c r="F145" i="33"/>
  <c r="D145" i="33"/>
  <c r="P144" i="33"/>
  <c r="N144" i="33"/>
  <c r="L144" i="33"/>
  <c r="J144" i="33"/>
  <c r="H144" i="33"/>
  <c r="F144" i="33"/>
  <c r="D144" i="33"/>
  <c r="P143" i="33"/>
  <c r="P142" i="33"/>
  <c r="N142" i="33"/>
  <c r="L142" i="33"/>
  <c r="J142" i="33"/>
  <c r="H142" i="33"/>
  <c r="F142" i="33"/>
  <c r="D142" i="33"/>
  <c r="P141" i="33"/>
  <c r="N141" i="33"/>
  <c r="L141" i="33"/>
  <c r="J141" i="33"/>
  <c r="H141" i="33"/>
  <c r="F141" i="33"/>
  <c r="D141" i="33"/>
  <c r="A140" i="33"/>
  <c r="P140" i="33" s="1"/>
  <c r="P139" i="33"/>
  <c r="N139" i="33"/>
  <c r="L139" i="33"/>
  <c r="J139" i="33"/>
  <c r="H139" i="33"/>
  <c r="F139" i="33"/>
  <c r="D139" i="33"/>
  <c r="P136" i="33"/>
  <c r="N136" i="33"/>
  <c r="L136" i="33"/>
  <c r="J136" i="33"/>
  <c r="H136" i="33"/>
  <c r="F136" i="33"/>
  <c r="D136" i="33"/>
  <c r="P135" i="33"/>
  <c r="N135" i="33"/>
  <c r="L135" i="33"/>
  <c r="J135" i="33"/>
  <c r="H135" i="33"/>
  <c r="F135" i="33"/>
  <c r="D135" i="33"/>
  <c r="P134" i="33"/>
  <c r="N134" i="33"/>
  <c r="L134" i="33"/>
  <c r="J134" i="33"/>
  <c r="H134" i="33"/>
  <c r="F134" i="33"/>
  <c r="D134" i="33"/>
  <c r="P133" i="33"/>
  <c r="N133" i="33"/>
  <c r="L133" i="33"/>
  <c r="J133" i="33"/>
  <c r="H133" i="33"/>
  <c r="F133" i="33"/>
  <c r="D133" i="33"/>
  <c r="P128" i="33"/>
  <c r="N128" i="33"/>
  <c r="L128" i="33"/>
  <c r="J128" i="33"/>
  <c r="H128" i="33"/>
  <c r="F128" i="33"/>
  <c r="D128" i="33"/>
  <c r="P127" i="33"/>
  <c r="N127" i="33"/>
  <c r="L127" i="33"/>
  <c r="J127" i="33"/>
  <c r="H127" i="33"/>
  <c r="F127" i="33"/>
  <c r="D127" i="33"/>
  <c r="P126" i="33"/>
  <c r="N126" i="33"/>
  <c r="L126" i="33"/>
  <c r="J126" i="33"/>
  <c r="H126" i="33"/>
  <c r="F126" i="33"/>
  <c r="D126" i="33"/>
  <c r="P125" i="33"/>
  <c r="P124" i="33"/>
  <c r="N124" i="33"/>
  <c r="L124" i="33"/>
  <c r="J124" i="33"/>
  <c r="H124" i="33"/>
  <c r="F124" i="33"/>
  <c r="D124" i="33"/>
  <c r="P122" i="33"/>
  <c r="N122" i="33"/>
  <c r="L122" i="33"/>
  <c r="J122" i="33"/>
  <c r="H122" i="33"/>
  <c r="F122" i="33"/>
  <c r="D122" i="33"/>
  <c r="P121" i="33"/>
  <c r="N121" i="33"/>
  <c r="L121" i="33"/>
  <c r="J121" i="33"/>
  <c r="H121" i="33"/>
  <c r="F121" i="33"/>
  <c r="D121" i="33"/>
  <c r="P120" i="33"/>
  <c r="N120" i="33"/>
  <c r="L120" i="33"/>
  <c r="J120" i="33"/>
  <c r="H120" i="33"/>
  <c r="F120" i="33"/>
  <c r="D120" i="33"/>
  <c r="P118" i="33"/>
  <c r="N118" i="33"/>
  <c r="L118" i="33"/>
  <c r="J118" i="33"/>
  <c r="H118" i="33"/>
  <c r="F118" i="33"/>
  <c r="D118" i="33"/>
  <c r="P116" i="33"/>
  <c r="N116" i="33"/>
  <c r="L116" i="33"/>
  <c r="J116" i="33"/>
  <c r="H116" i="33"/>
  <c r="F116" i="33"/>
  <c r="D116" i="33"/>
  <c r="P115" i="33"/>
  <c r="N115" i="33"/>
  <c r="L115" i="33"/>
  <c r="J115" i="33"/>
  <c r="H115" i="33"/>
  <c r="F115" i="33"/>
  <c r="D115" i="33"/>
  <c r="P114" i="33"/>
  <c r="N114" i="33"/>
  <c r="L114" i="33"/>
  <c r="J114" i="33"/>
  <c r="H114" i="33"/>
  <c r="F114" i="33"/>
  <c r="D114" i="33"/>
  <c r="P113" i="33"/>
  <c r="N113" i="33"/>
  <c r="L113" i="33"/>
  <c r="J113" i="33"/>
  <c r="H113" i="33"/>
  <c r="F113" i="33"/>
  <c r="D113" i="33"/>
  <c r="P112" i="33"/>
  <c r="P111" i="33"/>
  <c r="N111" i="33"/>
  <c r="L111" i="33"/>
  <c r="J111" i="33"/>
  <c r="H111" i="33"/>
  <c r="F111" i="33"/>
  <c r="D111" i="33"/>
  <c r="P110" i="33"/>
  <c r="N110" i="33"/>
  <c r="L110" i="33"/>
  <c r="J110" i="33"/>
  <c r="H110" i="33"/>
  <c r="F110" i="33"/>
  <c r="D110" i="33"/>
  <c r="P109" i="33"/>
  <c r="N109" i="33"/>
  <c r="L109" i="33"/>
  <c r="J109" i="33"/>
  <c r="H109" i="33"/>
  <c r="F109" i="33"/>
  <c r="D109" i="33"/>
  <c r="P108" i="33"/>
  <c r="N108" i="33"/>
  <c r="L108" i="33"/>
  <c r="J108" i="33"/>
  <c r="H108" i="33"/>
  <c r="F108" i="33"/>
  <c r="D108" i="33"/>
  <c r="P107" i="33"/>
  <c r="N107" i="33"/>
  <c r="L107" i="33"/>
  <c r="J107" i="33"/>
  <c r="H107" i="33"/>
  <c r="F107" i="33"/>
  <c r="D107" i="33"/>
  <c r="P106" i="33"/>
  <c r="P105" i="33"/>
  <c r="N105" i="33"/>
  <c r="L105" i="33"/>
  <c r="J105" i="33"/>
  <c r="H105" i="33"/>
  <c r="F105" i="33"/>
  <c r="D105" i="33"/>
  <c r="P104" i="33"/>
  <c r="N104" i="33"/>
  <c r="L104" i="33"/>
  <c r="J104" i="33"/>
  <c r="H104" i="33"/>
  <c r="F104" i="33"/>
  <c r="D104" i="33"/>
  <c r="P102" i="33"/>
  <c r="N102" i="33"/>
  <c r="L102" i="33"/>
  <c r="J102" i="33"/>
  <c r="H102" i="33"/>
  <c r="F102" i="33"/>
  <c r="D102" i="33"/>
  <c r="P101" i="33"/>
  <c r="P100" i="33"/>
  <c r="N100" i="33"/>
  <c r="L100" i="33"/>
  <c r="J100" i="33"/>
  <c r="H100" i="33"/>
  <c r="F100" i="33"/>
  <c r="D100" i="33"/>
  <c r="P99" i="33"/>
  <c r="N99" i="33"/>
  <c r="L99" i="33"/>
  <c r="J99" i="33"/>
  <c r="H99" i="33"/>
  <c r="F99" i="33"/>
  <c r="D99" i="33"/>
  <c r="P98" i="33"/>
  <c r="N98" i="33"/>
  <c r="L98" i="33"/>
  <c r="J98" i="33"/>
  <c r="H98" i="33"/>
  <c r="F98" i="33"/>
  <c r="D98" i="33"/>
  <c r="P97" i="33"/>
  <c r="N97" i="33"/>
  <c r="L97" i="33"/>
  <c r="J97" i="33"/>
  <c r="H97" i="33"/>
  <c r="F97" i="33"/>
  <c r="D97" i="33"/>
  <c r="P96" i="33"/>
  <c r="N96" i="33"/>
  <c r="L96" i="33"/>
  <c r="J96" i="33"/>
  <c r="H96" i="33"/>
  <c r="F96" i="33"/>
  <c r="D96" i="33"/>
  <c r="Q94" i="33"/>
  <c r="P94" i="33"/>
  <c r="O94" i="33"/>
  <c r="N94" i="33"/>
  <c r="M94" i="33"/>
  <c r="L94" i="33"/>
  <c r="K94" i="33"/>
  <c r="J94" i="33"/>
  <c r="I94" i="33"/>
  <c r="H94" i="33"/>
  <c r="G94" i="33"/>
  <c r="F94" i="33"/>
  <c r="E94" i="33"/>
  <c r="D94" i="33"/>
  <c r="P93" i="33"/>
  <c r="N93" i="33"/>
  <c r="L93" i="33"/>
  <c r="J93" i="33"/>
  <c r="H93" i="33"/>
  <c r="F93" i="33"/>
  <c r="D93" i="33"/>
  <c r="P92" i="33"/>
  <c r="P91" i="33"/>
  <c r="N91" i="33"/>
  <c r="L91" i="33"/>
  <c r="J91" i="33"/>
  <c r="H91" i="33"/>
  <c r="F91" i="33"/>
  <c r="D91" i="33"/>
  <c r="P90" i="33"/>
  <c r="N90" i="33"/>
  <c r="L90" i="33"/>
  <c r="J90" i="33"/>
  <c r="H90" i="33"/>
  <c r="F90" i="33"/>
  <c r="D90" i="33"/>
  <c r="P89" i="33"/>
  <c r="N89" i="33"/>
  <c r="L89" i="33"/>
  <c r="J89" i="33"/>
  <c r="H89" i="33"/>
  <c r="F89" i="33"/>
  <c r="D89" i="33"/>
  <c r="P88" i="33"/>
  <c r="N88" i="33"/>
  <c r="L88" i="33"/>
  <c r="J88" i="33"/>
  <c r="H88" i="33"/>
  <c r="F88" i="33"/>
  <c r="D88" i="33"/>
  <c r="P87" i="33"/>
  <c r="N87" i="33"/>
  <c r="L87" i="33"/>
  <c r="J87" i="33"/>
  <c r="H87" i="33"/>
  <c r="F87" i="33"/>
  <c r="D87" i="33"/>
  <c r="P86" i="33"/>
  <c r="N86" i="33"/>
  <c r="L86" i="33"/>
  <c r="J86" i="33"/>
  <c r="H86" i="33"/>
  <c r="F86" i="33"/>
  <c r="D86" i="33"/>
  <c r="P85" i="33"/>
  <c r="N85" i="33"/>
  <c r="L85" i="33"/>
  <c r="J85" i="33"/>
  <c r="H85" i="33"/>
  <c r="F85" i="33"/>
  <c r="D85" i="33"/>
  <c r="P84" i="33"/>
  <c r="N84" i="33"/>
  <c r="L84" i="33"/>
  <c r="J84" i="33"/>
  <c r="H84" i="33"/>
  <c r="F84" i="33"/>
  <c r="D84" i="33"/>
  <c r="P83" i="33"/>
  <c r="N83" i="33"/>
  <c r="L83" i="33"/>
  <c r="J83" i="33"/>
  <c r="H83" i="33"/>
  <c r="F83" i="33"/>
  <c r="D83" i="33"/>
  <c r="P82" i="33"/>
  <c r="N82" i="33"/>
  <c r="L82" i="33"/>
  <c r="J82" i="33"/>
  <c r="H82" i="33"/>
  <c r="F82" i="33"/>
  <c r="D82" i="33"/>
  <c r="P81" i="33"/>
  <c r="N81" i="33"/>
  <c r="L81" i="33"/>
  <c r="J81" i="33"/>
  <c r="H81" i="33"/>
  <c r="F81" i="33"/>
  <c r="D81" i="33"/>
  <c r="P80" i="33"/>
  <c r="N80" i="33"/>
  <c r="L80" i="33"/>
  <c r="J80" i="33"/>
  <c r="H80" i="33"/>
  <c r="F80" i="33"/>
  <c r="D80" i="33"/>
  <c r="P79" i="33"/>
  <c r="N79" i="33"/>
  <c r="L79" i="33"/>
  <c r="J79" i="33"/>
  <c r="H79" i="33"/>
  <c r="F79" i="33"/>
  <c r="D79" i="33"/>
  <c r="P78" i="33"/>
  <c r="N78" i="33"/>
  <c r="L78" i="33"/>
  <c r="J78" i="33"/>
  <c r="H78" i="33"/>
  <c r="F78" i="33"/>
  <c r="D78" i="33"/>
  <c r="P77" i="33"/>
  <c r="N77" i="33"/>
  <c r="L77" i="33"/>
  <c r="J77" i="33"/>
  <c r="H77" i="33"/>
  <c r="F77" i="33"/>
  <c r="D77" i="33"/>
  <c r="B77" i="33"/>
  <c r="P76" i="33"/>
  <c r="N76" i="33"/>
  <c r="L76" i="33"/>
  <c r="J76" i="33"/>
  <c r="H76" i="33"/>
  <c r="F76" i="33"/>
  <c r="D76" i="33"/>
  <c r="P75" i="33"/>
  <c r="P74" i="33"/>
  <c r="N74" i="33"/>
  <c r="L74" i="33"/>
  <c r="J74" i="33"/>
  <c r="H74" i="33"/>
  <c r="F74" i="33"/>
  <c r="D74" i="33"/>
  <c r="P73" i="33"/>
  <c r="N73" i="33"/>
  <c r="L73" i="33"/>
  <c r="J73" i="33"/>
  <c r="H73" i="33"/>
  <c r="F73" i="33"/>
  <c r="D73" i="33"/>
  <c r="P72" i="33"/>
  <c r="N72" i="33"/>
  <c r="L72" i="33"/>
  <c r="J72" i="33"/>
  <c r="H72" i="33"/>
  <c r="F72" i="33"/>
  <c r="D72" i="33"/>
  <c r="P71" i="33"/>
  <c r="N71" i="33"/>
  <c r="L71" i="33"/>
  <c r="J71" i="33"/>
  <c r="H71" i="33"/>
  <c r="F71" i="33"/>
  <c r="D71" i="33"/>
  <c r="P70" i="33"/>
  <c r="N70" i="33"/>
  <c r="L70" i="33"/>
  <c r="J70" i="33"/>
  <c r="H70" i="33"/>
  <c r="F70" i="33"/>
  <c r="D70" i="33"/>
  <c r="P69" i="33"/>
  <c r="N69" i="33"/>
  <c r="L69" i="33"/>
  <c r="J69" i="33"/>
  <c r="H69" i="33"/>
  <c r="F69" i="33"/>
  <c r="D69" i="33"/>
  <c r="P68" i="33"/>
  <c r="N68" i="33"/>
  <c r="L68" i="33"/>
  <c r="J68" i="33"/>
  <c r="H68" i="33"/>
  <c r="F68" i="33"/>
  <c r="D68" i="33"/>
  <c r="P67" i="33"/>
  <c r="N67" i="33"/>
  <c r="L67" i="33"/>
  <c r="J67" i="33"/>
  <c r="H67" i="33"/>
  <c r="F67" i="33"/>
  <c r="D67" i="33"/>
  <c r="P66" i="33"/>
  <c r="N66" i="33"/>
  <c r="L66" i="33"/>
  <c r="J66" i="33"/>
  <c r="H66" i="33"/>
  <c r="F66" i="33"/>
  <c r="D66" i="33"/>
  <c r="P65" i="33"/>
  <c r="N65" i="33"/>
  <c r="L65" i="33"/>
  <c r="J65" i="33"/>
  <c r="H65" i="33"/>
  <c r="F65" i="33"/>
  <c r="D65" i="33"/>
  <c r="P64" i="33"/>
  <c r="P63" i="33"/>
  <c r="N63" i="33"/>
  <c r="L63" i="33"/>
  <c r="J63" i="33"/>
  <c r="H63" i="33"/>
  <c r="F63" i="33"/>
  <c r="D63" i="33"/>
  <c r="P62" i="33"/>
  <c r="N62" i="33"/>
  <c r="L62" i="33"/>
  <c r="J62" i="33"/>
  <c r="H62" i="33"/>
  <c r="F62" i="33"/>
  <c r="D62" i="33"/>
  <c r="P61" i="33"/>
  <c r="N61" i="33"/>
  <c r="L61" i="33"/>
  <c r="J61" i="33"/>
  <c r="H61" i="33"/>
  <c r="F61" i="33"/>
  <c r="D61" i="33"/>
  <c r="P60" i="33"/>
  <c r="N60" i="33"/>
  <c r="L60" i="33"/>
  <c r="J60" i="33"/>
  <c r="H60" i="33"/>
  <c r="F60" i="33"/>
  <c r="D60" i="33"/>
  <c r="P59" i="33"/>
  <c r="N59" i="33"/>
  <c r="L59" i="33"/>
  <c r="J59" i="33"/>
  <c r="H59" i="33"/>
  <c r="F59" i="33"/>
  <c r="D59" i="33"/>
  <c r="P57" i="33"/>
  <c r="N57" i="33"/>
  <c r="L57" i="33"/>
  <c r="J57" i="33"/>
  <c r="H57" i="33"/>
  <c r="F57" i="33"/>
  <c r="D57" i="33"/>
  <c r="P55" i="33"/>
  <c r="N55" i="33"/>
  <c r="L55" i="33"/>
  <c r="J55" i="33"/>
  <c r="H55" i="33"/>
  <c r="F55" i="33"/>
  <c r="D55" i="33"/>
  <c r="P54" i="33"/>
  <c r="N54" i="33"/>
  <c r="L54" i="33"/>
  <c r="J54" i="33"/>
  <c r="H54" i="33"/>
  <c r="F54" i="33"/>
  <c r="D54" i="33"/>
  <c r="P53" i="33"/>
  <c r="N53" i="33"/>
  <c r="L53" i="33"/>
  <c r="J53" i="33"/>
  <c r="H53" i="33"/>
  <c r="F53" i="33"/>
  <c r="D53" i="33"/>
  <c r="P52" i="33"/>
  <c r="N52" i="33"/>
  <c r="L52" i="33"/>
  <c r="J52" i="33"/>
  <c r="H52" i="33"/>
  <c r="F52" i="33"/>
  <c r="D52" i="33"/>
  <c r="P51" i="33"/>
  <c r="N51" i="33"/>
  <c r="L51" i="33"/>
  <c r="J51" i="33"/>
  <c r="H51" i="33"/>
  <c r="F51" i="33"/>
  <c r="D51" i="33"/>
  <c r="P50" i="33"/>
  <c r="N50" i="33"/>
  <c r="L50" i="33"/>
  <c r="J50" i="33"/>
  <c r="H50" i="33"/>
  <c r="F50" i="33"/>
  <c r="D50" i="33"/>
  <c r="P49" i="33"/>
  <c r="N49" i="33"/>
  <c r="L49" i="33"/>
  <c r="J49" i="33"/>
  <c r="H49" i="33"/>
  <c r="F49" i="33"/>
  <c r="D49" i="33"/>
  <c r="P48" i="33"/>
  <c r="N48" i="33"/>
  <c r="L48" i="33"/>
  <c r="J48" i="33"/>
  <c r="H48" i="33"/>
  <c r="F48" i="33"/>
  <c r="D48" i="33"/>
  <c r="P47" i="33"/>
  <c r="N47" i="33"/>
  <c r="L47" i="33"/>
  <c r="J47" i="33"/>
  <c r="H47" i="33"/>
  <c r="F47" i="33"/>
  <c r="D47" i="33"/>
  <c r="P46" i="33"/>
  <c r="O46" i="33"/>
  <c r="N46" i="33"/>
  <c r="L46" i="33"/>
  <c r="K46" i="33"/>
  <c r="J46" i="33"/>
  <c r="H46" i="33"/>
  <c r="F46" i="33"/>
  <c r="D46" i="33"/>
  <c r="P45" i="33"/>
  <c r="N45" i="33"/>
  <c r="L45" i="33"/>
  <c r="J45" i="33"/>
  <c r="H45" i="33"/>
  <c r="F45" i="33"/>
  <c r="D45" i="33"/>
  <c r="P44" i="33"/>
  <c r="P42" i="33"/>
  <c r="N42" i="33"/>
  <c r="L42" i="33"/>
  <c r="J42" i="33"/>
  <c r="H42" i="33"/>
  <c r="F42" i="33"/>
  <c r="D42" i="33"/>
  <c r="P41" i="33"/>
  <c r="N41" i="33"/>
  <c r="L41" i="33"/>
  <c r="J41" i="33"/>
  <c r="H41" i="33"/>
  <c r="F41" i="33"/>
  <c r="D41" i="33"/>
  <c r="P40" i="33"/>
  <c r="N40" i="33"/>
  <c r="L40" i="33"/>
  <c r="J40" i="33"/>
  <c r="H40" i="33"/>
  <c r="F40" i="33"/>
  <c r="D40" i="33"/>
  <c r="P32" i="33"/>
  <c r="N32" i="33"/>
  <c r="L32" i="33"/>
  <c r="J32" i="33"/>
  <c r="H32" i="33"/>
  <c r="F32" i="33"/>
  <c r="D32" i="33"/>
  <c r="P30" i="33"/>
  <c r="N30" i="33"/>
  <c r="L30" i="33"/>
  <c r="J30" i="33"/>
  <c r="H30" i="33"/>
  <c r="F30" i="33"/>
  <c r="D30" i="33"/>
  <c r="P29" i="33"/>
  <c r="N29" i="33"/>
  <c r="L29" i="33"/>
  <c r="J29" i="33"/>
  <c r="H29" i="33"/>
  <c r="F29" i="33"/>
  <c r="D29" i="33"/>
  <c r="P28" i="33"/>
  <c r="N28" i="33"/>
  <c r="L28" i="33"/>
  <c r="J28" i="33"/>
  <c r="H28" i="33"/>
  <c r="F28" i="33"/>
  <c r="D28" i="33"/>
  <c r="P27" i="33"/>
  <c r="N27" i="33"/>
  <c r="L27" i="33"/>
  <c r="J27" i="33"/>
  <c r="H27" i="33"/>
  <c r="F27" i="33"/>
  <c r="D27" i="33"/>
  <c r="P26" i="33"/>
  <c r="N26" i="33"/>
  <c r="L26" i="33"/>
  <c r="J26" i="33"/>
  <c r="H26" i="33"/>
  <c r="F26" i="33"/>
  <c r="D26" i="33"/>
  <c r="P25" i="33"/>
  <c r="N25" i="33"/>
  <c r="L25" i="33"/>
  <c r="J25" i="33"/>
  <c r="H25" i="33"/>
  <c r="F25" i="33"/>
  <c r="D25" i="33"/>
  <c r="P24" i="33"/>
  <c r="N24" i="33"/>
  <c r="L24" i="33"/>
  <c r="J24" i="33"/>
  <c r="H24" i="33"/>
  <c r="F24" i="33"/>
  <c r="D24" i="33"/>
  <c r="P23" i="33"/>
  <c r="N23" i="33"/>
  <c r="L23" i="33"/>
  <c r="J23" i="33"/>
  <c r="H23" i="33"/>
  <c r="F23" i="33"/>
  <c r="D23" i="33"/>
  <c r="P22" i="33"/>
  <c r="N22" i="33"/>
  <c r="L22" i="33"/>
  <c r="J22" i="33"/>
  <c r="H22" i="33"/>
  <c r="F22" i="33"/>
  <c r="D22" i="33"/>
  <c r="P21" i="33"/>
  <c r="N21" i="33"/>
  <c r="L21" i="33"/>
  <c r="J21" i="33"/>
  <c r="H21" i="33"/>
  <c r="F21" i="33"/>
  <c r="D21" i="33"/>
  <c r="P20" i="33"/>
  <c r="N20" i="33"/>
  <c r="L20" i="33"/>
  <c r="J20" i="33"/>
  <c r="H20" i="33"/>
  <c r="F20" i="33"/>
  <c r="D20" i="33"/>
  <c r="P19" i="33"/>
  <c r="N19" i="33"/>
  <c r="L19" i="33"/>
  <c r="J19" i="33"/>
  <c r="H19" i="33"/>
  <c r="F19" i="33"/>
  <c r="D19" i="33"/>
  <c r="P17" i="33"/>
  <c r="N17" i="33"/>
  <c r="L17" i="33"/>
  <c r="J17" i="33"/>
  <c r="H17" i="33"/>
  <c r="F17" i="33"/>
  <c r="D17" i="33"/>
  <c r="P16" i="33"/>
  <c r="N16" i="33"/>
  <c r="L16" i="33"/>
  <c r="J16" i="33"/>
  <c r="H16" i="33"/>
  <c r="F16" i="33"/>
  <c r="D16" i="33"/>
  <c r="P15" i="33"/>
  <c r="N15" i="33"/>
  <c r="L15" i="33"/>
  <c r="J15" i="33"/>
  <c r="H15" i="33"/>
  <c r="F15" i="33"/>
  <c r="D15" i="33"/>
  <c r="P14" i="33"/>
  <c r="N14" i="33"/>
  <c r="L14" i="33"/>
  <c r="J14" i="33"/>
  <c r="H14" i="33"/>
  <c r="F14" i="33"/>
  <c r="D14" i="33"/>
  <c r="P13" i="33"/>
  <c r="N13" i="33"/>
  <c r="L13" i="33"/>
  <c r="J13" i="33"/>
  <c r="H13" i="33"/>
  <c r="F13" i="33"/>
  <c r="D13" i="33"/>
  <c r="P12" i="33"/>
  <c r="N12" i="33"/>
  <c r="L12" i="33"/>
  <c r="J12" i="33"/>
  <c r="H12" i="33"/>
  <c r="F12" i="33"/>
  <c r="D12" i="33"/>
  <c r="P11" i="33"/>
  <c r="N11" i="33"/>
  <c r="L11" i="33"/>
  <c r="J11" i="33"/>
  <c r="H11" i="33"/>
  <c r="F11" i="33"/>
  <c r="D11" i="33"/>
  <c r="P10" i="33"/>
  <c r="P9" i="33"/>
  <c r="N9" i="33"/>
  <c r="L9" i="33"/>
  <c r="J9" i="33"/>
  <c r="H9" i="33"/>
  <c r="F9" i="33"/>
  <c r="D9" i="33"/>
  <c r="P8" i="33"/>
  <c r="N8" i="33"/>
  <c r="L8" i="33"/>
  <c r="J8" i="33"/>
  <c r="H8" i="33"/>
  <c r="F8" i="33"/>
  <c r="D8" i="33"/>
  <c r="P7" i="33"/>
  <c r="P6" i="33"/>
  <c r="N6" i="33"/>
  <c r="L6" i="33"/>
  <c r="J6" i="33"/>
  <c r="H6" i="33"/>
  <c r="F6" i="33"/>
  <c r="D6" i="33"/>
  <c r="P5" i="33"/>
  <c r="N5" i="33"/>
  <c r="L5" i="33"/>
  <c r="J5" i="33"/>
  <c r="H5" i="33"/>
  <c r="F5" i="33"/>
  <c r="D5" i="33"/>
  <c r="P4" i="33"/>
  <c r="N4" i="33"/>
  <c r="L4" i="33"/>
  <c r="J4" i="33"/>
  <c r="H4" i="33"/>
  <c r="F4" i="33"/>
  <c r="D4" i="33"/>
  <c r="E3" i="33"/>
  <c r="G3" i="33" s="1"/>
  <c r="I3" i="33" s="1"/>
  <c r="P145" i="32"/>
  <c r="N145" i="32"/>
  <c r="L145" i="32"/>
  <c r="J145" i="32"/>
  <c r="H145" i="32"/>
  <c r="F145" i="32"/>
  <c r="D145" i="32"/>
  <c r="P144" i="32"/>
  <c r="N144" i="32"/>
  <c r="L144" i="32"/>
  <c r="J144" i="32"/>
  <c r="H144" i="32"/>
  <c r="F144" i="32"/>
  <c r="D144" i="32"/>
  <c r="P143" i="32"/>
  <c r="P142" i="32"/>
  <c r="N142" i="32"/>
  <c r="L142" i="32"/>
  <c r="J142" i="32"/>
  <c r="H142" i="32"/>
  <c r="F142" i="32"/>
  <c r="D142" i="32"/>
  <c r="P141" i="32"/>
  <c r="N141" i="32"/>
  <c r="L141" i="32"/>
  <c r="J141" i="32"/>
  <c r="H141" i="32"/>
  <c r="F141" i="32"/>
  <c r="D141" i="32"/>
  <c r="A140" i="32"/>
  <c r="P140" i="32" s="1"/>
  <c r="P139" i="32"/>
  <c r="N139" i="32"/>
  <c r="L139" i="32"/>
  <c r="J139" i="32"/>
  <c r="H139" i="32"/>
  <c r="F139" i="32"/>
  <c r="D139" i="32"/>
  <c r="P136" i="32"/>
  <c r="N136" i="32"/>
  <c r="L136" i="32"/>
  <c r="J136" i="32"/>
  <c r="H136" i="32"/>
  <c r="F136" i="32"/>
  <c r="D136" i="32"/>
  <c r="P135" i="32"/>
  <c r="N135" i="32"/>
  <c r="L135" i="32"/>
  <c r="J135" i="32"/>
  <c r="H135" i="32"/>
  <c r="F135" i="32"/>
  <c r="D135" i="32"/>
  <c r="P134" i="32"/>
  <c r="N134" i="32"/>
  <c r="L134" i="32"/>
  <c r="J134" i="32"/>
  <c r="H134" i="32"/>
  <c r="F134" i="32"/>
  <c r="D134" i="32"/>
  <c r="P133" i="32"/>
  <c r="N133" i="32"/>
  <c r="L133" i="32"/>
  <c r="J133" i="32"/>
  <c r="H133" i="32"/>
  <c r="F133" i="32"/>
  <c r="D133" i="32"/>
  <c r="P128" i="32"/>
  <c r="N128" i="32"/>
  <c r="L128" i="32"/>
  <c r="J128" i="32"/>
  <c r="H128" i="32"/>
  <c r="F128" i="32"/>
  <c r="D128" i="32"/>
  <c r="P127" i="32"/>
  <c r="N127" i="32"/>
  <c r="L127" i="32"/>
  <c r="J127" i="32"/>
  <c r="H127" i="32"/>
  <c r="F127" i="32"/>
  <c r="D127" i="32"/>
  <c r="P126" i="32"/>
  <c r="N126" i="32"/>
  <c r="L126" i="32"/>
  <c r="J126" i="32"/>
  <c r="H126" i="32"/>
  <c r="F126" i="32"/>
  <c r="D126" i="32"/>
  <c r="P125" i="32"/>
  <c r="P124" i="32"/>
  <c r="N124" i="32"/>
  <c r="L124" i="32"/>
  <c r="J124" i="32"/>
  <c r="H124" i="32"/>
  <c r="F124" i="32"/>
  <c r="D124" i="32"/>
  <c r="P122" i="32"/>
  <c r="N122" i="32"/>
  <c r="L122" i="32"/>
  <c r="J122" i="32"/>
  <c r="H122" i="32"/>
  <c r="F122" i="32"/>
  <c r="D122" i="32"/>
  <c r="P121" i="32"/>
  <c r="N121" i="32"/>
  <c r="L121" i="32"/>
  <c r="J121" i="32"/>
  <c r="H121" i="32"/>
  <c r="F121" i="32"/>
  <c r="D121" i="32"/>
  <c r="P120" i="32"/>
  <c r="N120" i="32"/>
  <c r="L120" i="32"/>
  <c r="J120" i="32"/>
  <c r="H120" i="32"/>
  <c r="F120" i="32"/>
  <c r="D120" i="32"/>
  <c r="P118" i="32"/>
  <c r="N118" i="32"/>
  <c r="L118" i="32"/>
  <c r="J118" i="32"/>
  <c r="H118" i="32"/>
  <c r="F118" i="32"/>
  <c r="D118" i="32"/>
  <c r="P116" i="32"/>
  <c r="N116" i="32"/>
  <c r="L116" i="32"/>
  <c r="J116" i="32"/>
  <c r="H116" i="32"/>
  <c r="F116" i="32"/>
  <c r="D116" i="32"/>
  <c r="P115" i="32"/>
  <c r="N115" i="32"/>
  <c r="L115" i="32"/>
  <c r="J115" i="32"/>
  <c r="H115" i="32"/>
  <c r="F115" i="32"/>
  <c r="D115" i="32"/>
  <c r="P114" i="32"/>
  <c r="N114" i="32"/>
  <c r="L114" i="32"/>
  <c r="J114" i="32"/>
  <c r="H114" i="32"/>
  <c r="F114" i="32"/>
  <c r="D114" i="32"/>
  <c r="P113" i="32"/>
  <c r="N113" i="32"/>
  <c r="L113" i="32"/>
  <c r="J113" i="32"/>
  <c r="H113" i="32"/>
  <c r="F113" i="32"/>
  <c r="D113" i="32"/>
  <c r="P112" i="32"/>
  <c r="P111" i="32"/>
  <c r="N111" i="32"/>
  <c r="L111" i="32"/>
  <c r="J111" i="32"/>
  <c r="H111" i="32"/>
  <c r="F111" i="32"/>
  <c r="D111" i="32"/>
  <c r="P110" i="32"/>
  <c r="N110" i="32"/>
  <c r="L110" i="32"/>
  <c r="J110" i="32"/>
  <c r="H110" i="32"/>
  <c r="F110" i="32"/>
  <c r="D110" i="32"/>
  <c r="P109" i="32"/>
  <c r="N109" i="32"/>
  <c r="L109" i="32"/>
  <c r="J109" i="32"/>
  <c r="H109" i="32"/>
  <c r="F109" i="32"/>
  <c r="D109" i="32"/>
  <c r="P108" i="32"/>
  <c r="N108" i="32"/>
  <c r="L108" i="32"/>
  <c r="J108" i="32"/>
  <c r="H108" i="32"/>
  <c r="F108" i="32"/>
  <c r="D108" i="32"/>
  <c r="P107" i="32"/>
  <c r="N107" i="32"/>
  <c r="L107" i="32"/>
  <c r="J107" i="32"/>
  <c r="H107" i="32"/>
  <c r="F107" i="32"/>
  <c r="D107" i="32"/>
  <c r="P106" i="32"/>
  <c r="P105" i="32"/>
  <c r="N105" i="32"/>
  <c r="L105" i="32"/>
  <c r="J105" i="32"/>
  <c r="H105" i="32"/>
  <c r="F105" i="32"/>
  <c r="D105" i="32"/>
  <c r="P104" i="32"/>
  <c r="N104" i="32"/>
  <c r="L104" i="32"/>
  <c r="J104" i="32"/>
  <c r="H104" i="32"/>
  <c r="F104" i="32"/>
  <c r="D104" i="32"/>
  <c r="P102" i="32"/>
  <c r="N102" i="32"/>
  <c r="L102" i="32"/>
  <c r="J102" i="32"/>
  <c r="H102" i="32"/>
  <c r="F102" i="32"/>
  <c r="D102" i="32"/>
  <c r="P101" i="32"/>
  <c r="P100" i="32"/>
  <c r="N100" i="32"/>
  <c r="L100" i="32"/>
  <c r="J100" i="32"/>
  <c r="H100" i="32"/>
  <c r="F100" i="32"/>
  <c r="D100" i="32"/>
  <c r="P99" i="32"/>
  <c r="N99" i="32"/>
  <c r="L99" i="32"/>
  <c r="J99" i="32"/>
  <c r="H99" i="32"/>
  <c r="F99" i="32"/>
  <c r="D99" i="32"/>
  <c r="P98" i="32"/>
  <c r="N98" i="32"/>
  <c r="L98" i="32"/>
  <c r="J98" i="32"/>
  <c r="H98" i="32"/>
  <c r="F98" i="32"/>
  <c r="D98" i="32"/>
  <c r="P97" i="32"/>
  <c r="N97" i="32"/>
  <c r="L97" i="32"/>
  <c r="J97" i="32"/>
  <c r="H97" i="32"/>
  <c r="F97" i="32"/>
  <c r="D97" i="32"/>
  <c r="P96" i="32"/>
  <c r="N96" i="32"/>
  <c r="L96" i="32"/>
  <c r="J96" i="32"/>
  <c r="H96" i="32"/>
  <c r="F96" i="32"/>
  <c r="D96" i="32"/>
  <c r="Q94" i="32"/>
  <c r="P94" i="32"/>
  <c r="O94" i="32"/>
  <c r="N94" i="32"/>
  <c r="M94" i="32"/>
  <c r="L94" i="32"/>
  <c r="K94" i="32"/>
  <c r="J94" i="32"/>
  <c r="I94" i="32"/>
  <c r="H94" i="32"/>
  <c r="G94" i="32"/>
  <c r="F94" i="32"/>
  <c r="E94" i="32"/>
  <c r="D94" i="32"/>
  <c r="P93" i="32"/>
  <c r="N93" i="32"/>
  <c r="L93" i="32"/>
  <c r="J93" i="32"/>
  <c r="H93" i="32"/>
  <c r="F93" i="32"/>
  <c r="D93" i="32"/>
  <c r="P92" i="32"/>
  <c r="P91" i="32"/>
  <c r="N91" i="32"/>
  <c r="L91" i="32"/>
  <c r="J91" i="32"/>
  <c r="H91" i="32"/>
  <c r="F91" i="32"/>
  <c r="D91" i="32"/>
  <c r="P90" i="32"/>
  <c r="N90" i="32"/>
  <c r="L90" i="32"/>
  <c r="J90" i="32"/>
  <c r="H90" i="32"/>
  <c r="F90" i="32"/>
  <c r="D90" i="32"/>
  <c r="P89" i="32"/>
  <c r="N89" i="32"/>
  <c r="L89" i="32"/>
  <c r="J89" i="32"/>
  <c r="H89" i="32"/>
  <c r="F89" i="32"/>
  <c r="D89" i="32"/>
  <c r="P88" i="32"/>
  <c r="N88" i="32"/>
  <c r="L88" i="32"/>
  <c r="J88" i="32"/>
  <c r="H88" i="32"/>
  <c r="F88" i="32"/>
  <c r="D88" i="32"/>
  <c r="P87" i="32"/>
  <c r="N87" i="32"/>
  <c r="L87" i="32"/>
  <c r="J87" i="32"/>
  <c r="H87" i="32"/>
  <c r="F87" i="32"/>
  <c r="D87" i="32"/>
  <c r="P86" i="32"/>
  <c r="N86" i="32"/>
  <c r="L86" i="32"/>
  <c r="J86" i="32"/>
  <c r="H86" i="32"/>
  <c r="F86" i="32"/>
  <c r="D86" i="32"/>
  <c r="P85" i="32"/>
  <c r="N85" i="32"/>
  <c r="L85" i="32"/>
  <c r="J85" i="32"/>
  <c r="H85" i="32"/>
  <c r="F85" i="32"/>
  <c r="D85" i="32"/>
  <c r="P84" i="32"/>
  <c r="N84" i="32"/>
  <c r="L84" i="32"/>
  <c r="J84" i="32"/>
  <c r="H84" i="32"/>
  <c r="F84" i="32"/>
  <c r="D84" i="32"/>
  <c r="P83" i="32"/>
  <c r="N83" i="32"/>
  <c r="L83" i="32"/>
  <c r="J83" i="32"/>
  <c r="H83" i="32"/>
  <c r="F83" i="32"/>
  <c r="D83" i="32"/>
  <c r="P82" i="32"/>
  <c r="N82" i="32"/>
  <c r="L82" i="32"/>
  <c r="J82" i="32"/>
  <c r="H82" i="32"/>
  <c r="F82" i="32"/>
  <c r="D82" i="32"/>
  <c r="P81" i="32"/>
  <c r="N81" i="32"/>
  <c r="L81" i="32"/>
  <c r="J81" i="32"/>
  <c r="H81" i="32"/>
  <c r="F81" i="32"/>
  <c r="D81" i="32"/>
  <c r="P80" i="32"/>
  <c r="N80" i="32"/>
  <c r="L80" i="32"/>
  <c r="J80" i="32"/>
  <c r="H80" i="32"/>
  <c r="F80" i="32"/>
  <c r="D80" i="32"/>
  <c r="P79" i="32"/>
  <c r="N79" i="32"/>
  <c r="L79" i="32"/>
  <c r="J79" i="32"/>
  <c r="H79" i="32"/>
  <c r="F79" i="32"/>
  <c r="D79" i="32"/>
  <c r="P78" i="32"/>
  <c r="N78" i="32"/>
  <c r="L78" i="32"/>
  <c r="J78" i="32"/>
  <c r="H78" i="32"/>
  <c r="F78" i="32"/>
  <c r="D78" i="32"/>
  <c r="P77" i="32"/>
  <c r="N77" i="32"/>
  <c r="L77" i="32"/>
  <c r="J77" i="32"/>
  <c r="H77" i="32"/>
  <c r="F77" i="32"/>
  <c r="D77" i="32"/>
  <c r="B77" i="32"/>
  <c r="P76" i="32"/>
  <c r="N76" i="32"/>
  <c r="L76" i="32"/>
  <c r="J76" i="32"/>
  <c r="H76" i="32"/>
  <c r="F76" i="32"/>
  <c r="D76" i="32"/>
  <c r="P75" i="32"/>
  <c r="P74" i="32"/>
  <c r="N74" i="32"/>
  <c r="L74" i="32"/>
  <c r="J74" i="32"/>
  <c r="H74" i="32"/>
  <c r="F74" i="32"/>
  <c r="D74" i="32"/>
  <c r="P73" i="32"/>
  <c r="N73" i="32"/>
  <c r="L73" i="32"/>
  <c r="J73" i="32"/>
  <c r="H73" i="32"/>
  <c r="F73" i="32"/>
  <c r="D73" i="32"/>
  <c r="P72" i="32"/>
  <c r="N72" i="32"/>
  <c r="L72" i="32"/>
  <c r="J72" i="32"/>
  <c r="H72" i="32"/>
  <c r="F72" i="32"/>
  <c r="D72" i="32"/>
  <c r="P71" i="32"/>
  <c r="N71" i="32"/>
  <c r="L71" i="32"/>
  <c r="J71" i="32"/>
  <c r="H71" i="32"/>
  <c r="F71" i="32"/>
  <c r="D71" i="32"/>
  <c r="P70" i="32"/>
  <c r="N70" i="32"/>
  <c r="L70" i="32"/>
  <c r="J70" i="32"/>
  <c r="H70" i="32"/>
  <c r="F70" i="32"/>
  <c r="D70" i="32"/>
  <c r="P69" i="32"/>
  <c r="N69" i="32"/>
  <c r="L69" i="32"/>
  <c r="J69" i="32"/>
  <c r="H69" i="32"/>
  <c r="F69" i="32"/>
  <c r="D69" i="32"/>
  <c r="P68" i="32"/>
  <c r="N68" i="32"/>
  <c r="L68" i="32"/>
  <c r="J68" i="32"/>
  <c r="H68" i="32"/>
  <c r="F68" i="32"/>
  <c r="D68" i="32"/>
  <c r="P67" i="32"/>
  <c r="N67" i="32"/>
  <c r="L67" i="32"/>
  <c r="J67" i="32"/>
  <c r="H67" i="32"/>
  <c r="F67" i="32"/>
  <c r="D67" i="32"/>
  <c r="P66" i="32"/>
  <c r="N66" i="32"/>
  <c r="L66" i="32"/>
  <c r="J66" i="32"/>
  <c r="H66" i="32"/>
  <c r="F66" i="32"/>
  <c r="D66" i="32"/>
  <c r="P65" i="32"/>
  <c r="N65" i="32"/>
  <c r="L65" i="32"/>
  <c r="J65" i="32"/>
  <c r="H65" i="32"/>
  <c r="F65" i="32"/>
  <c r="D65" i="32"/>
  <c r="P64" i="32"/>
  <c r="P63" i="32"/>
  <c r="N63" i="32"/>
  <c r="L63" i="32"/>
  <c r="J63" i="32"/>
  <c r="H63" i="32"/>
  <c r="F63" i="32"/>
  <c r="D63" i="32"/>
  <c r="P62" i="32"/>
  <c r="N62" i="32"/>
  <c r="L62" i="32"/>
  <c r="J62" i="32"/>
  <c r="H62" i="32"/>
  <c r="F62" i="32"/>
  <c r="D62" i="32"/>
  <c r="P61" i="32"/>
  <c r="N61" i="32"/>
  <c r="L61" i="32"/>
  <c r="J61" i="32"/>
  <c r="H61" i="32"/>
  <c r="F61" i="32"/>
  <c r="D61" i="32"/>
  <c r="P60" i="32"/>
  <c r="N60" i="32"/>
  <c r="L60" i="32"/>
  <c r="J60" i="32"/>
  <c r="H60" i="32"/>
  <c r="F60" i="32"/>
  <c r="D60" i="32"/>
  <c r="P59" i="32"/>
  <c r="N59" i="32"/>
  <c r="L59" i="32"/>
  <c r="J59" i="32"/>
  <c r="H59" i="32"/>
  <c r="F59" i="32"/>
  <c r="D59" i="32"/>
  <c r="P57" i="32"/>
  <c r="N57" i="32"/>
  <c r="L57" i="32"/>
  <c r="J57" i="32"/>
  <c r="H57" i="32"/>
  <c r="F57" i="32"/>
  <c r="D57" i="32"/>
  <c r="P55" i="32"/>
  <c r="N55" i="32"/>
  <c r="L55" i="32"/>
  <c r="J55" i="32"/>
  <c r="H55" i="32"/>
  <c r="F55" i="32"/>
  <c r="D55" i="32"/>
  <c r="P54" i="32"/>
  <c r="N54" i="32"/>
  <c r="L54" i="32"/>
  <c r="J54" i="32"/>
  <c r="H54" i="32"/>
  <c r="F54" i="32"/>
  <c r="D54" i="32"/>
  <c r="P53" i="32"/>
  <c r="N53" i="32"/>
  <c r="L53" i="32"/>
  <c r="J53" i="32"/>
  <c r="H53" i="32"/>
  <c r="F53" i="32"/>
  <c r="D53" i="32"/>
  <c r="P52" i="32"/>
  <c r="N52" i="32"/>
  <c r="L52" i="32"/>
  <c r="J52" i="32"/>
  <c r="H52" i="32"/>
  <c r="F52" i="32"/>
  <c r="D52" i="32"/>
  <c r="P51" i="32"/>
  <c r="N51" i="32"/>
  <c r="L51" i="32"/>
  <c r="J51" i="32"/>
  <c r="H51" i="32"/>
  <c r="F51" i="32"/>
  <c r="D51" i="32"/>
  <c r="P50" i="32"/>
  <c r="N50" i="32"/>
  <c r="L50" i="32"/>
  <c r="J50" i="32"/>
  <c r="H50" i="32"/>
  <c r="F50" i="32"/>
  <c r="D50" i="32"/>
  <c r="P49" i="32"/>
  <c r="N49" i="32"/>
  <c r="L49" i="32"/>
  <c r="J49" i="32"/>
  <c r="H49" i="32"/>
  <c r="F49" i="32"/>
  <c r="D49" i="32"/>
  <c r="P48" i="32"/>
  <c r="N48" i="32"/>
  <c r="L48" i="32"/>
  <c r="J48" i="32"/>
  <c r="H48" i="32"/>
  <c r="F48" i="32"/>
  <c r="D48" i="32"/>
  <c r="P47" i="32"/>
  <c r="N47" i="32"/>
  <c r="L47" i="32"/>
  <c r="J47" i="32"/>
  <c r="H47" i="32"/>
  <c r="F47" i="32"/>
  <c r="D47" i="32"/>
  <c r="Q46" i="32"/>
  <c r="P46" i="32"/>
  <c r="N46" i="32"/>
  <c r="L46" i="32"/>
  <c r="K46" i="32"/>
  <c r="J46" i="32"/>
  <c r="H46" i="32"/>
  <c r="F46" i="32"/>
  <c r="D46" i="32"/>
  <c r="P45" i="32"/>
  <c r="N45" i="32"/>
  <c r="L45" i="32"/>
  <c r="J45" i="32"/>
  <c r="H45" i="32"/>
  <c r="F45" i="32"/>
  <c r="D45" i="32"/>
  <c r="P44" i="32"/>
  <c r="P42" i="32"/>
  <c r="N42" i="32"/>
  <c r="L42" i="32"/>
  <c r="J42" i="32"/>
  <c r="H42" i="32"/>
  <c r="F42" i="32"/>
  <c r="D42" i="32"/>
  <c r="P41" i="32"/>
  <c r="N41" i="32"/>
  <c r="L41" i="32"/>
  <c r="J41" i="32"/>
  <c r="H41" i="32"/>
  <c r="F41" i="32"/>
  <c r="D41" i="32"/>
  <c r="P40" i="32"/>
  <c r="N40" i="32"/>
  <c r="L40" i="32"/>
  <c r="J40" i="32"/>
  <c r="H40" i="32"/>
  <c r="F40" i="32"/>
  <c r="D40" i="32"/>
  <c r="P32" i="32"/>
  <c r="N32" i="32"/>
  <c r="L32" i="32"/>
  <c r="J32" i="32"/>
  <c r="H32" i="32"/>
  <c r="F32" i="32"/>
  <c r="D32" i="32"/>
  <c r="P29" i="32"/>
  <c r="N29" i="32"/>
  <c r="L29" i="32"/>
  <c r="J29" i="32"/>
  <c r="H29" i="32"/>
  <c r="F29" i="32"/>
  <c r="D29" i="32"/>
  <c r="P28" i="32"/>
  <c r="N28" i="32"/>
  <c r="L28" i="32"/>
  <c r="J28" i="32"/>
  <c r="H28" i="32"/>
  <c r="F28" i="32"/>
  <c r="D28" i="32"/>
  <c r="P27" i="32"/>
  <c r="N27" i="32"/>
  <c r="L27" i="32"/>
  <c r="J27" i="32"/>
  <c r="H27" i="32"/>
  <c r="F27" i="32"/>
  <c r="D27" i="32"/>
  <c r="P26" i="32"/>
  <c r="N26" i="32"/>
  <c r="L26" i="32"/>
  <c r="J26" i="32"/>
  <c r="H26" i="32"/>
  <c r="F26" i="32"/>
  <c r="D26" i="32"/>
  <c r="P25" i="32"/>
  <c r="N25" i="32"/>
  <c r="L25" i="32"/>
  <c r="J25" i="32"/>
  <c r="H25" i="32"/>
  <c r="F25" i="32"/>
  <c r="D25" i="32"/>
  <c r="P24" i="32"/>
  <c r="N24" i="32"/>
  <c r="L24" i="32"/>
  <c r="J24" i="32"/>
  <c r="H24" i="32"/>
  <c r="F24" i="32"/>
  <c r="D24" i="32"/>
  <c r="P23" i="32"/>
  <c r="N23" i="32"/>
  <c r="L23" i="32"/>
  <c r="J23" i="32"/>
  <c r="H23" i="32"/>
  <c r="F23" i="32"/>
  <c r="D23" i="32"/>
  <c r="P22" i="32"/>
  <c r="N22" i="32"/>
  <c r="L22" i="32"/>
  <c r="J22" i="32"/>
  <c r="H22" i="32"/>
  <c r="F22" i="32"/>
  <c r="D22" i="32"/>
  <c r="P21" i="32"/>
  <c r="N21" i="32"/>
  <c r="L21" i="32"/>
  <c r="J21" i="32"/>
  <c r="H21" i="32"/>
  <c r="F21" i="32"/>
  <c r="D21" i="32"/>
  <c r="P20" i="32"/>
  <c r="N20" i="32"/>
  <c r="L20" i="32"/>
  <c r="J20" i="32"/>
  <c r="H20" i="32"/>
  <c r="F20" i="32"/>
  <c r="D20" i="32"/>
  <c r="P19" i="32"/>
  <c r="N19" i="32"/>
  <c r="L19" i="32"/>
  <c r="J19" i="32"/>
  <c r="H19" i="32"/>
  <c r="F19" i="32"/>
  <c r="D19" i="32"/>
  <c r="P17" i="32"/>
  <c r="N17" i="32"/>
  <c r="L17" i="32"/>
  <c r="J17" i="32"/>
  <c r="H17" i="32"/>
  <c r="F17" i="32"/>
  <c r="D17" i="32"/>
  <c r="P16" i="32"/>
  <c r="N16" i="32"/>
  <c r="L16" i="32"/>
  <c r="J16" i="32"/>
  <c r="H16" i="32"/>
  <c r="F16" i="32"/>
  <c r="D16" i="32"/>
  <c r="P15" i="32"/>
  <c r="N15" i="32"/>
  <c r="L15" i="32"/>
  <c r="J15" i="32"/>
  <c r="H15" i="32"/>
  <c r="F15" i="32"/>
  <c r="D15" i="32"/>
  <c r="P14" i="32"/>
  <c r="N14" i="32"/>
  <c r="L14" i="32"/>
  <c r="J14" i="32"/>
  <c r="H14" i="32"/>
  <c r="F14" i="32"/>
  <c r="D14" i="32"/>
  <c r="P13" i="32"/>
  <c r="N13" i="32"/>
  <c r="L13" i="32"/>
  <c r="J13" i="32"/>
  <c r="H13" i="32"/>
  <c r="F13" i="32"/>
  <c r="D13" i="32"/>
  <c r="P12" i="32"/>
  <c r="N12" i="32"/>
  <c r="L12" i="32"/>
  <c r="J12" i="32"/>
  <c r="H12" i="32"/>
  <c r="F12" i="32"/>
  <c r="D12" i="32"/>
  <c r="P11" i="32"/>
  <c r="N11" i="32"/>
  <c r="L11" i="32"/>
  <c r="J11" i="32"/>
  <c r="H11" i="32"/>
  <c r="F11" i="32"/>
  <c r="D11" i="32"/>
  <c r="P10" i="32"/>
  <c r="P9" i="32"/>
  <c r="N9" i="32"/>
  <c r="L9" i="32"/>
  <c r="J9" i="32"/>
  <c r="H9" i="32"/>
  <c r="F9" i="32"/>
  <c r="D9" i="32"/>
  <c r="P8" i="32"/>
  <c r="N8" i="32"/>
  <c r="L8" i="32"/>
  <c r="J8" i="32"/>
  <c r="H8" i="32"/>
  <c r="F8" i="32"/>
  <c r="D8" i="32"/>
  <c r="P7" i="32"/>
  <c r="P6" i="32"/>
  <c r="N6" i="32"/>
  <c r="L6" i="32"/>
  <c r="J6" i="32"/>
  <c r="H6" i="32"/>
  <c r="F6" i="32"/>
  <c r="D6" i="32"/>
  <c r="P5" i="32"/>
  <c r="N5" i="32"/>
  <c r="L5" i="32"/>
  <c r="J5" i="32"/>
  <c r="H5" i="32"/>
  <c r="F5" i="32"/>
  <c r="D5" i="32"/>
  <c r="P4" i="32"/>
  <c r="N4" i="32"/>
  <c r="L4" i="32"/>
  <c r="J4" i="32"/>
  <c r="H4" i="32"/>
  <c r="F4" i="32"/>
  <c r="D4" i="32"/>
  <c r="E3" i="32"/>
  <c r="G3" i="32" s="1"/>
  <c r="I3" i="32" s="1"/>
  <c r="P145" i="31"/>
  <c r="N145" i="31"/>
  <c r="L145" i="31"/>
  <c r="J145" i="31"/>
  <c r="H145" i="31"/>
  <c r="F145" i="31"/>
  <c r="D145" i="31"/>
  <c r="P144" i="31"/>
  <c r="N144" i="31"/>
  <c r="L144" i="31"/>
  <c r="J144" i="31"/>
  <c r="H144" i="31"/>
  <c r="F144" i="31"/>
  <c r="D144" i="31"/>
  <c r="P143" i="31"/>
  <c r="P142" i="31"/>
  <c r="N142" i="31"/>
  <c r="L142" i="31"/>
  <c r="J142" i="31"/>
  <c r="H142" i="31"/>
  <c r="F142" i="31"/>
  <c r="D142" i="31"/>
  <c r="P141" i="31"/>
  <c r="N141" i="31"/>
  <c r="L141" i="31"/>
  <c r="J141" i="31"/>
  <c r="H141" i="31"/>
  <c r="F141" i="31"/>
  <c r="D141" i="31"/>
  <c r="A140" i="31"/>
  <c r="N140" i="31" s="1"/>
  <c r="P139" i="31"/>
  <c r="N139" i="31"/>
  <c r="L139" i="31"/>
  <c r="J139" i="31"/>
  <c r="H139" i="31"/>
  <c r="F139" i="31"/>
  <c r="D139" i="31"/>
  <c r="P136" i="31"/>
  <c r="N136" i="31"/>
  <c r="L136" i="31"/>
  <c r="J136" i="31"/>
  <c r="H136" i="31"/>
  <c r="F136" i="31"/>
  <c r="D136" i="31"/>
  <c r="P135" i="31"/>
  <c r="N135" i="31"/>
  <c r="L135" i="31"/>
  <c r="J135" i="31"/>
  <c r="H135" i="31"/>
  <c r="F135" i="31"/>
  <c r="D135" i="31"/>
  <c r="P134" i="31"/>
  <c r="N134" i="31"/>
  <c r="L134" i="31"/>
  <c r="J134" i="31"/>
  <c r="H134" i="31"/>
  <c r="F134" i="31"/>
  <c r="D134" i="31"/>
  <c r="P133" i="31"/>
  <c r="N133" i="31"/>
  <c r="L133" i="31"/>
  <c r="J133" i="31"/>
  <c r="H133" i="31"/>
  <c r="F133" i="31"/>
  <c r="D133" i="31"/>
  <c r="P128" i="31"/>
  <c r="N128" i="31"/>
  <c r="L128" i="31"/>
  <c r="J128" i="31"/>
  <c r="H128" i="31"/>
  <c r="F128" i="31"/>
  <c r="D128" i="31"/>
  <c r="P127" i="31"/>
  <c r="N127" i="31"/>
  <c r="L127" i="31"/>
  <c r="J127" i="31"/>
  <c r="H127" i="31"/>
  <c r="F127" i="31"/>
  <c r="D127" i="31"/>
  <c r="P126" i="31"/>
  <c r="N126" i="31"/>
  <c r="L126" i="31"/>
  <c r="J126" i="31"/>
  <c r="H126" i="31"/>
  <c r="F126" i="31"/>
  <c r="D126" i="31"/>
  <c r="P125" i="31"/>
  <c r="P124" i="31"/>
  <c r="N124" i="31"/>
  <c r="L124" i="31"/>
  <c r="J124" i="31"/>
  <c r="H124" i="31"/>
  <c r="F124" i="31"/>
  <c r="D124" i="31"/>
  <c r="P122" i="31"/>
  <c r="N122" i="31"/>
  <c r="L122" i="31"/>
  <c r="J122" i="31"/>
  <c r="H122" i="31"/>
  <c r="F122" i="31"/>
  <c r="D122" i="31"/>
  <c r="P121" i="31"/>
  <c r="N121" i="31"/>
  <c r="L121" i="31"/>
  <c r="J121" i="31"/>
  <c r="H121" i="31"/>
  <c r="F121" i="31"/>
  <c r="D121" i="31"/>
  <c r="P120" i="31"/>
  <c r="N120" i="31"/>
  <c r="L120" i="31"/>
  <c r="J120" i="31"/>
  <c r="H120" i="31"/>
  <c r="F120" i="31"/>
  <c r="D120" i="31"/>
  <c r="P118" i="31"/>
  <c r="N118" i="31"/>
  <c r="L118" i="31"/>
  <c r="J118" i="31"/>
  <c r="H118" i="31"/>
  <c r="F118" i="31"/>
  <c r="D118" i="31"/>
  <c r="P116" i="31"/>
  <c r="N116" i="31"/>
  <c r="L116" i="31"/>
  <c r="J116" i="31"/>
  <c r="H116" i="31"/>
  <c r="F116" i="31"/>
  <c r="D116" i="31"/>
  <c r="P115" i="31"/>
  <c r="N115" i="31"/>
  <c r="L115" i="31"/>
  <c r="J115" i="31"/>
  <c r="H115" i="31"/>
  <c r="F115" i="31"/>
  <c r="D115" i="31"/>
  <c r="P114" i="31"/>
  <c r="N114" i="31"/>
  <c r="L114" i="31"/>
  <c r="J114" i="31"/>
  <c r="H114" i="31"/>
  <c r="F114" i="31"/>
  <c r="D114" i="31"/>
  <c r="P113" i="31"/>
  <c r="N113" i="31"/>
  <c r="L113" i="31"/>
  <c r="J113" i="31"/>
  <c r="H113" i="31"/>
  <c r="F113" i="31"/>
  <c r="D113" i="31"/>
  <c r="P112" i="31"/>
  <c r="P111" i="31"/>
  <c r="N111" i="31"/>
  <c r="L111" i="31"/>
  <c r="J111" i="31"/>
  <c r="H111" i="31"/>
  <c r="F111" i="31"/>
  <c r="D111" i="31"/>
  <c r="P110" i="31"/>
  <c r="N110" i="31"/>
  <c r="L110" i="31"/>
  <c r="J110" i="31"/>
  <c r="H110" i="31"/>
  <c r="F110" i="31"/>
  <c r="D110" i="31"/>
  <c r="P109" i="31"/>
  <c r="N109" i="31"/>
  <c r="L109" i="31"/>
  <c r="J109" i="31"/>
  <c r="H109" i="31"/>
  <c r="F109" i="31"/>
  <c r="D109" i="31"/>
  <c r="P108" i="31"/>
  <c r="N108" i="31"/>
  <c r="L108" i="31"/>
  <c r="J108" i="31"/>
  <c r="H108" i="31"/>
  <c r="F108" i="31"/>
  <c r="D108" i="31"/>
  <c r="P107" i="31"/>
  <c r="N107" i="31"/>
  <c r="L107" i="31"/>
  <c r="J107" i="31"/>
  <c r="H107" i="31"/>
  <c r="F107" i="31"/>
  <c r="D107" i="31"/>
  <c r="P106" i="31"/>
  <c r="P105" i="31"/>
  <c r="N105" i="31"/>
  <c r="L105" i="31"/>
  <c r="J105" i="31"/>
  <c r="H105" i="31"/>
  <c r="F105" i="31"/>
  <c r="D105" i="31"/>
  <c r="P104" i="31"/>
  <c r="N104" i="31"/>
  <c r="L104" i="31"/>
  <c r="J104" i="31"/>
  <c r="H104" i="31"/>
  <c r="F104" i="31"/>
  <c r="D104" i="31"/>
  <c r="P102" i="31"/>
  <c r="N102" i="31"/>
  <c r="L102" i="31"/>
  <c r="J102" i="31"/>
  <c r="H102" i="31"/>
  <c r="F102" i="31"/>
  <c r="D102" i="31"/>
  <c r="P101" i="31"/>
  <c r="P100" i="31"/>
  <c r="N100" i="31"/>
  <c r="L100" i="31"/>
  <c r="J100" i="31"/>
  <c r="H100" i="31"/>
  <c r="F100" i="31"/>
  <c r="D100" i="31"/>
  <c r="P99" i="31"/>
  <c r="N99" i="31"/>
  <c r="L99" i="31"/>
  <c r="J99" i="31"/>
  <c r="H99" i="31"/>
  <c r="F99" i="31"/>
  <c r="D99" i="31"/>
  <c r="P98" i="31"/>
  <c r="N98" i="31"/>
  <c r="L98" i="31"/>
  <c r="J98" i="31"/>
  <c r="H98" i="31"/>
  <c r="F98" i="31"/>
  <c r="D98" i="31"/>
  <c r="P97" i="31"/>
  <c r="N97" i="31"/>
  <c r="L97" i="31"/>
  <c r="J97" i="31"/>
  <c r="H97" i="31"/>
  <c r="F97" i="31"/>
  <c r="D97" i="31"/>
  <c r="P96" i="31"/>
  <c r="N96" i="31"/>
  <c r="L96" i="31"/>
  <c r="J96" i="31"/>
  <c r="H96" i="31"/>
  <c r="F96" i="31"/>
  <c r="D96" i="31"/>
  <c r="Q94" i="31"/>
  <c r="P94" i="31"/>
  <c r="O94" i="31"/>
  <c r="N94" i="31"/>
  <c r="M94" i="31"/>
  <c r="L94" i="31"/>
  <c r="K94" i="31"/>
  <c r="J94" i="31"/>
  <c r="I94" i="31"/>
  <c r="H94" i="31"/>
  <c r="G94" i="31"/>
  <c r="F94" i="31"/>
  <c r="E94" i="31"/>
  <c r="D94" i="31"/>
  <c r="P93" i="31"/>
  <c r="N93" i="31"/>
  <c r="L93" i="31"/>
  <c r="J93" i="31"/>
  <c r="H93" i="31"/>
  <c r="F93" i="31"/>
  <c r="D93" i="31"/>
  <c r="P92" i="31"/>
  <c r="P91" i="31"/>
  <c r="N91" i="31"/>
  <c r="L91" i="31"/>
  <c r="J91" i="31"/>
  <c r="H91" i="31"/>
  <c r="F91" i="31"/>
  <c r="D91" i="31"/>
  <c r="P90" i="31"/>
  <c r="N90" i="31"/>
  <c r="L90" i="31"/>
  <c r="J90" i="31"/>
  <c r="H90" i="31"/>
  <c r="F90" i="31"/>
  <c r="D90" i="31"/>
  <c r="P89" i="31"/>
  <c r="N89" i="31"/>
  <c r="L89" i="31"/>
  <c r="J89" i="31"/>
  <c r="H89" i="31"/>
  <c r="F89" i="31"/>
  <c r="D89" i="31"/>
  <c r="P88" i="31"/>
  <c r="N88" i="31"/>
  <c r="L88" i="31"/>
  <c r="J88" i="31"/>
  <c r="H88" i="31"/>
  <c r="F88" i="31"/>
  <c r="D88" i="31"/>
  <c r="P87" i="31"/>
  <c r="N87" i="31"/>
  <c r="L87" i="31"/>
  <c r="J87" i="31"/>
  <c r="H87" i="31"/>
  <c r="F87" i="31"/>
  <c r="D87" i="31"/>
  <c r="P86" i="31"/>
  <c r="N86" i="31"/>
  <c r="L86" i="31"/>
  <c r="J86" i="31"/>
  <c r="H86" i="31"/>
  <c r="F86" i="31"/>
  <c r="D86" i="31"/>
  <c r="P85" i="31"/>
  <c r="N85" i="31"/>
  <c r="L85" i="31"/>
  <c r="J85" i="31"/>
  <c r="H85" i="31"/>
  <c r="F85" i="31"/>
  <c r="D85" i="31"/>
  <c r="P84" i="31"/>
  <c r="N84" i="31"/>
  <c r="L84" i="31"/>
  <c r="J84" i="31"/>
  <c r="H84" i="31"/>
  <c r="F84" i="31"/>
  <c r="D84" i="31"/>
  <c r="P83" i="31"/>
  <c r="N83" i="31"/>
  <c r="L83" i="31"/>
  <c r="J83" i="31"/>
  <c r="H83" i="31"/>
  <c r="F83" i="31"/>
  <c r="D83" i="31"/>
  <c r="P82" i="31"/>
  <c r="N82" i="31"/>
  <c r="L82" i="31"/>
  <c r="J82" i="31"/>
  <c r="H82" i="31"/>
  <c r="F82" i="31"/>
  <c r="D82" i="31"/>
  <c r="P81" i="31"/>
  <c r="N81" i="31"/>
  <c r="L81" i="31"/>
  <c r="J81" i="31"/>
  <c r="H81" i="31"/>
  <c r="F81" i="31"/>
  <c r="D81" i="31"/>
  <c r="P80" i="31"/>
  <c r="N80" i="31"/>
  <c r="L80" i="31"/>
  <c r="J80" i="31"/>
  <c r="H80" i="31"/>
  <c r="F80" i="31"/>
  <c r="D80" i="31"/>
  <c r="P79" i="31"/>
  <c r="N79" i="31"/>
  <c r="L79" i="31"/>
  <c r="J79" i="31"/>
  <c r="H79" i="31"/>
  <c r="F79" i="31"/>
  <c r="D79" i="31"/>
  <c r="P78" i="31"/>
  <c r="N78" i="31"/>
  <c r="L78" i="31"/>
  <c r="J78" i="31"/>
  <c r="H78" i="31"/>
  <c r="F78" i="31"/>
  <c r="D78" i="31"/>
  <c r="P77" i="31"/>
  <c r="N77" i="31"/>
  <c r="L77" i="31"/>
  <c r="J77" i="31"/>
  <c r="H77" i="31"/>
  <c r="F77" i="31"/>
  <c r="D77" i="31"/>
  <c r="B77" i="31"/>
  <c r="P76" i="31"/>
  <c r="N76" i="31"/>
  <c r="L76" i="31"/>
  <c r="J76" i="31"/>
  <c r="H76" i="31"/>
  <c r="F76" i="31"/>
  <c r="D76" i="31"/>
  <c r="P75" i="31"/>
  <c r="P74" i="31"/>
  <c r="N74" i="31"/>
  <c r="L74" i="31"/>
  <c r="J74" i="31"/>
  <c r="H74" i="31"/>
  <c r="F74" i="31"/>
  <c r="D74" i="31"/>
  <c r="P73" i="31"/>
  <c r="N73" i="31"/>
  <c r="L73" i="31"/>
  <c r="J73" i="31"/>
  <c r="H73" i="31"/>
  <c r="F73" i="31"/>
  <c r="D73" i="31"/>
  <c r="P72" i="31"/>
  <c r="N72" i="31"/>
  <c r="L72" i="31"/>
  <c r="J72" i="31"/>
  <c r="H72" i="31"/>
  <c r="F72" i="31"/>
  <c r="D72" i="31"/>
  <c r="P71" i="31"/>
  <c r="N71" i="31"/>
  <c r="L71" i="31"/>
  <c r="J71" i="31"/>
  <c r="H71" i="31"/>
  <c r="F71" i="31"/>
  <c r="D71" i="31"/>
  <c r="P70" i="31"/>
  <c r="N70" i="31"/>
  <c r="L70" i="31"/>
  <c r="J70" i="31"/>
  <c r="H70" i="31"/>
  <c r="F70" i="31"/>
  <c r="D70" i="31"/>
  <c r="P69" i="31"/>
  <c r="N69" i="31"/>
  <c r="L69" i="31"/>
  <c r="J69" i="31"/>
  <c r="H69" i="31"/>
  <c r="F69" i="31"/>
  <c r="D69" i="31"/>
  <c r="P68" i="31"/>
  <c r="N68" i="31"/>
  <c r="L68" i="31"/>
  <c r="J68" i="31"/>
  <c r="H68" i="31"/>
  <c r="F68" i="31"/>
  <c r="D68" i="31"/>
  <c r="P67" i="31"/>
  <c r="N67" i="31"/>
  <c r="L67" i="31"/>
  <c r="J67" i="31"/>
  <c r="H67" i="31"/>
  <c r="F67" i="31"/>
  <c r="D67" i="31"/>
  <c r="P66" i="31"/>
  <c r="N66" i="31"/>
  <c r="L66" i="31"/>
  <c r="J66" i="31"/>
  <c r="H66" i="31"/>
  <c r="F66" i="31"/>
  <c r="D66" i="31"/>
  <c r="P65" i="31"/>
  <c r="N65" i="31"/>
  <c r="L65" i="31"/>
  <c r="J65" i="31"/>
  <c r="H65" i="31"/>
  <c r="F65" i="31"/>
  <c r="D65" i="31"/>
  <c r="P64" i="31"/>
  <c r="P63" i="31"/>
  <c r="N63" i="31"/>
  <c r="L63" i="31"/>
  <c r="J63" i="31"/>
  <c r="H63" i="31"/>
  <c r="F63" i="31"/>
  <c r="D63" i="31"/>
  <c r="P62" i="31"/>
  <c r="N62" i="31"/>
  <c r="L62" i="31"/>
  <c r="J62" i="31"/>
  <c r="H62" i="31"/>
  <c r="F62" i="31"/>
  <c r="D62" i="31"/>
  <c r="P61" i="31"/>
  <c r="N61" i="31"/>
  <c r="L61" i="31"/>
  <c r="J61" i="31"/>
  <c r="H61" i="31"/>
  <c r="F61" i="31"/>
  <c r="D61" i="31"/>
  <c r="P60" i="31"/>
  <c r="N60" i="31"/>
  <c r="L60" i="31"/>
  <c r="J60" i="31"/>
  <c r="H60" i="31"/>
  <c r="F60" i="31"/>
  <c r="D60" i="31"/>
  <c r="P59" i="31"/>
  <c r="N59" i="31"/>
  <c r="L59" i="31"/>
  <c r="J59" i="31"/>
  <c r="H59" i="31"/>
  <c r="F59" i="31"/>
  <c r="D59" i="31"/>
  <c r="P57" i="31"/>
  <c r="N57" i="31"/>
  <c r="L57" i="31"/>
  <c r="J57" i="31"/>
  <c r="H57" i="31"/>
  <c r="F57" i="31"/>
  <c r="D57" i="31"/>
  <c r="P55" i="31"/>
  <c r="N55" i="31"/>
  <c r="L55" i="31"/>
  <c r="J55" i="31"/>
  <c r="H55" i="31"/>
  <c r="F55" i="31"/>
  <c r="D55" i="31"/>
  <c r="P54" i="31"/>
  <c r="N54" i="31"/>
  <c r="L54" i="31"/>
  <c r="J54" i="31"/>
  <c r="H54" i="31"/>
  <c r="F54" i="31"/>
  <c r="D54" i="31"/>
  <c r="P53" i="31"/>
  <c r="N53" i="31"/>
  <c r="L53" i="31"/>
  <c r="J53" i="31"/>
  <c r="H53" i="31"/>
  <c r="F53" i="31"/>
  <c r="D53" i="31"/>
  <c r="P52" i="31"/>
  <c r="N52" i="31"/>
  <c r="L52" i="31"/>
  <c r="J52" i="31"/>
  <c r="H52" i="31"/>
  <c r="F52" i="31"/>
  <c r="D52" i="31"/>
  <c r="P51" i="31"/>
  <c r="N51" i="31"/>
  <c r="L51" i="31"/>
  <c r="J51" i="31"/>
  <c r="H51" i="31"/>
  <c r="F51" i="31"/>
  <c r="D51" i="31"/>
  <c r="P50" i="31"/>
  <c r="N50" i="31"/>
  <c r="L50" i="31"/>
  <c r="J50" i="31"/>
  <c r="H50" i="31"/>
  <c r="F50" i="31"/>
  <c r="D50" i="31"/>
  <c r="P49" i="31"/>
  <c r="N49" i="31"/>
  <c r="L49" i="31"/>
  <c r="J49" i="31"/>
  <c r="H49" i="31"/>
  <c r="F49" i="31"/>
  <c r="D49" i="31"/>
  <c r="P48" i="31"/>
  <c r="N48" i="31"/>
  <c r="L48" i="31"/>
  <c r="J48" i="31"/>
  <c r="H48" i="31"/>
  <c r="F48" i="31"/>
  <c r="D48" i="31"/>
  <c r="P47" i="31"/>
  <c r="N47" i="31"/>
  <c r="L47" i="31"/>
  <c r="J47" i="31"/>
  <c r="H47" i="31"/>
  <c r="F47" i="31"/>
  <c r="D47" i="31"/>
  <c r="P46" i="31"/>
  <c r="N46" i="31"/>
  <c r="L46" i="31"/>
  <c r="K46" i="31"/>
  <c r="J46" i="31"/>
  <c r="H46" i="31"/>
  <c r="F46" i="31"/>
  <c r="D46" i="31"/>
  <c r="P45" i="31"/>
  <c r="N45" i="31"/>
  <c r="L45" i="31"/>
  <c r="J45" i="31"/>
  <c r="H45" i="31"/>
  <c r="F45" i="31"/>
  <c r="D45" i="31"/>
  <c r="P44" i="31"/>
  <c r="P42" i="31"/>
  <c r="N42" i="31"/>
  <c r="L42" i="31"/>
  <c r="J42" i="31"/>
  <c r="H42" i="31"/>
  <c r="F42" i="31"/>
  <c r="D42" i="31"/>
  <c r="P41" i="31"/>
  <c r="N41" i="31"/>
  <c r="L41" i="31"/>
  <c r="J41" i="31"/>
  <c r="H41" i="31"/>
  <c r="F41" i="31"/>
  <c r="D41" i="31"/>
  <c r="P40" i="31"/>
  <c r="N40" i="31"/>
  <c r="L40" i="31"/>
  <c r="J40" i="31"/>
  <c r="H40" i="31"/>
  <c r="F40" i="31"/>
  <c r="D40" i="31"/>
  <c r="P32" i="31"/>
  <c r="N32" i="31"/>
  <c r="L32" i="31"/>
  <c r="J32" i="31"/>
  <c r="H32" i="31"/>
  <c r="F32" i="31"/>
  <c r="D32" i="31"/>
  <c r="P30" i="31"/>
  <c r="N30" i="31"/>
  <c r="L30" i="31"/>
  <c r="J30" i="31"/>
  <c r="H30" i="31"/>
  <c r="F30" i="31"/>
  <c r="D30" i="31"/>
  <c r="P29" i="31"/>
  <c r="N29" i="31"/>
  <c r="L29" i="31"/>
  <c r="J29" i="31"/>
  <c r="H29" i="31"/>
  <c r="F29" i="31"/>
  <c r="D29" i="31"/>
  <c r="P28" i="31"/>
  <c r="N28" i="31"/>
  <c r="L28" i="31"/>
  <c r="J28" i="31"/>
  <c r="H28" i="31"/>
  <c r="F28" i="31"/>
  <c r="D28" i="31"/>
  <c r="P27" i="31"/>
  <c r="N27" i="31"/>
  <c r="L27" i="31"/>
  <c r="J27" i="31"/>
  <c r="H27" i="31"/>
  <c r="F27" i="31"/>
  <c r="D27" i="31"/>
  <c r="P26" i="31"/>
  <c r="N26" i="31"/>
  <c r="L26" i="31"/>
  <c r="J26" i="31"/>
  <c r="H26" i="31"/>
  <c r="F26" i="31"/>
  <c r="D26" i="31"/>
  <c r="P25" i="31"/>
  <c r="N25" i="31"/>
  <c r="L25" i="31"/>
  <c r="J25" i="31"/>
  <c r="H25" i="31"/>
  <c r="F25" i="31"/>
  <c r="D25" i="31"/>
  <c r="P24" i="31"/>
  <c r="N24" i="31"/>
  <c r="L24" i="31"/>
  <c r="J24" i="31"/>
  <c r="H24" i="31"/>
  <c r="F24" i="31"/>
  <c r="D24" i="31"/>
  <c r="P23" i="31"/>
  <c r="N23" i="31"/>
  <c r="L23" i="31"/>
  <c r="J23" i="31"/>
  <c r="H23" i="31"/>
  <c r="F23" i="31"/>
  <c r="D23" i="31"/>
  <c r="P22" i="31"/>
  <c r="N22" i="31"/>
  <c r="L22" i="31"/>
  <c r="J22" i="31"/>
  <c r="H22" i="31"/>
  <c r="F22" i="31"/>
  <c r="D22" i="31"/>
  <c r="P21" i="31"/>
  <c r="N21" i="31"/>
  <c r="L21" i="31"/>
  <c r="J21" i="31"/>
  <c r="H21" i="31"/>
  <c r="F21" i="31"/>
  <c r="D21" i="31"/>
  <c r="P20" i="31"/>
  <c r="N20" i="31"/>
  <c r="L20" i="31"/>
  <c r="J20" i="31"/>
  <c r="H20" i="31"/>
  <c r="F20" i="31"/>
  <c r="D20" i="31"/>
  <c r="P19" i="31"/>
  <c r="N19" i="31"/>
  <c r="L19" i="31"/>
  <c r="J19" i="31"/>
  <c r="H19" i="31"/>
  <c r="F19" i="31"/>
  <c r="D19" i="31"/>
  <c r="P17" i="31"/>
  <c r="N17" i="31"/>
  <c r="L17" i="31"/>
  <c r="J17" i="31"/>
  <c r="H17" i="31"/>
  <c r="F17" i="31"/>
  <c r="D17" i="31"/>
  <c r="P16" i="31"/>
  <c r="N16" i="31"/>
  <c r="L16" i="31"/>
  <c r="J16" i="31"/>
  <c r="H16" i="31"/>
  <c r="F16" i="31"/>
  <c r="D16" i="31"/>
  <c r="P15" i="31"/>
  <c r="N15" i="31"/>
  <c r="L15" i="31"/>
  <c r="J15" i="31"/>
  <c r="H15" i="31"/>
  <c r="F15" i="31"/>
  <c r="D15" i="31"/>
  <c r="P14" i="31"/>
  <c r="N14" i="31"/>
  <c r="L14" i="31"/>
  <c r="J14" i="31"/>
  <c r="H14" i="31"/>
  <c r="F14" i="31"/>
  <c r="D14" i="31"/>
  <c r="P13" i="31"/>
  <c r="N13" i="31"/>
  <c r="L13" i="31"/>
  <c r="J13" i="31"/>
  <c r="H13" i="31"/>
  <c r="F13" i="31"/>
  <c r="D13" i="31"/>
  <c r="P12" i="31"/>
  <c r="N12" i="31"/>
  <c r="L12" i="31"/>
  <c r="J12" i="31"/>
  <c r="H12" i="31"/>
  <c r="F12" i="31"/>
  <c r="D12" i="31"/>
  <c r="P11" i="31"/>
  <c r="N11" i="31"/>
  <c r="L11" i="31"/>
  <c r="J11" i="31"/>
  <c r="H11" i="31"/>
  <c r="F11" i="31"/>
  <c r="D11" i="31"/>
  <c r="P10" i="31"/>
  <c r="P9" i="31"/>
  <c r="N9" i="31"/>
  <c r="L9" i="31"/>
  <c r="J9" i="31"/>
  <c r="H9" i="31"/>
  <c r="F9" i="31"/>
  <c r="D9" i="31"/>
  <c r="P8" i="31"/>
  <c r="N8" i="31"/>
  <c r="L8" i="31"/>
  <c r="J8" i="31"/>
  <c r="H8" i="31"/>
  <c r="F8" i="31"/>
  <c r="D8" i="31"/>
  <c r="P7" i="31"/>
  <c r="P6" i="31"/>
  <c r="N6" i="31"/>
  <c r="L6" i="31"/>
  <c r="J6" i="31"/>
  <c r="H6" i="31"/>
  <c r="F6" i="31"/>
  <c r="D6" i="31"/>
  <c r="P5" i="31"/>
  <c r="N5" i="31"/>
  <c r="L5" i="31"/>
  <c r="J5" i="31"/>
  <c r="H5" i="31"/>
  <c r="F5" i="31"/>
  <c r="D5" i="31"/>
  <c r="P4" i="31"/>
  <c r="N4" i="31"/>
  <c r="L4" i="31"/>
  <c r="J4" i="31"/>
  <c r="H4" i="31"/>
  <c r="F4" i="31"/>
  <c r="D4" i="31"/>
  <c r="E3" i="31"/>
  <c r="G3" i="31" s="1"/>
  <c r="I3" i="31" s="1"/>
  <c r="S156" i="24"/>
  <c r="S161" i="24"/>
  <c r="S158" i="24"/>
  <c r="D76" i="30"/>
  <c r="F76" i="30"/>
  <c r="H76" i="30"/>
  <c r="J76" i="30"/>
  <c r="L76" i="30"/>
  <c r="N76" i="30"/>
  <c r="P76" i="30"/>
  <c r="D77" i="30"/>
  <c r="F77" i="30"/>
  <c r="H77" i="30"/>
  <c r="J77" i="30"/>
  <c r="L77" i="30"/>
  <c r="N77" i="30"/>
  <c r="P77" i="30"/>
  <c r="D78" i="30"/>
  <c r="F78" i="30"/>
  <c r="H78" i="30"/>
  <c r="J78" i="30"/>
  <c r="L78" i="30"/>
  <c r="N78" i="30"/>
  <c r="P78" i="30"/>
  <c r="D79" i="30"/>
  <c r="F79" i="30"/>
  <c r="H79" i="30"/>
  <c r="J79" i="30"/>
  <c r="L79" i="30"/>
  <c r="N79" i="30"/>
  <c r="P79" i="30"/>
  <c r="D80" i="30"/>
  <c r="F80" i="30"/>
  <c r="H80" i="30"/>
  <c r="J80" i="30"/>
  <c r="L80" i="30"/>
  <c r="N80" i="30"/>
  <c r="P80" i="30"/>
  <c r="D81" i="30"/>
  <c r="F81" i="30"/>
  <c r="H81" i="30"/>
  <c r="J81" i="30"/>
  <c r="L81" i="30"/>
  <c r="N81" i="30"/>
  <c r="P81" i="30"/>
  <c r="D82" i="30"/>
  <c r="F82" i="30"/>
  <c r="H82" i="30"/>
  <c r="J82" i="30"/>
  <c r="L82" i="30"/>
  <c r="N82" i="30"/>
  <c r="P82" i="30"/>
  <c r="D83" i="30"/>
  <c r="F83" i="30"/>
  <c r="H83" i="30"/>
  <c r="J83" i="30"/>
  <c r="L83" i="30"/>
  <c r="N83" i="30"/>
  <c r="P83" i="30"/>
  <c r="D84" i="30"/>
  <c r="F84" i="30"/>
  <c r="H84" i="30"/>
  <c r="J84" i="30"/>
  <c r="L84" i="30"/>
  <c r="N84" i="30"/>
  <c r="P84" i="30"/>
  <c r="D85" i="30"/>
  <c r="F85" i="30"/>
  <c r="H85" i="30"/>
  <c r="J85" i="30"/>
  <c r="L85" i="30"/>
  <c r="N85" i="30"/>
  <c r="P85" i="30"/>
  <c r="D86" i="30"/>
  <c r="F86" i="30"/>
  <c r="H86" i="30"/>
  <c r="J86" i="30"/>
  <c r="L86" i="30"/>
  <c r="N86" i="30"/>
  <c r="P86" i="30"/>
  <c r="D87" i="30"/>
  <c r="F87" i="30"/>
  <c r="H87" i="30"/>
  <c r="J87" i="30"/>
  <c r="L87" i="30"/>
  <c r="N87" i="30"/>
  <c r="P87" i="30"/>
  <c r="D88" i="30"/>
  <c r="F88" i="30"/>
  <c r="H88" i="30"/>
  <c r="J88" i="30"/>
  <c r="L88" i="30"/>
  <c r="N88" i="30"/>
  <c r="P88" i="30"/>
  <c r="D89" i="30"/>
  <c r="F89" i="30"/>
  <c r="H89" i="30"/>
  <c r="J89" i="30"/>
  <c r="L89" i="30"/>
  <c r="N89" i="30"/>
  <c r="P89" i="30"/>
  <c r="D90" i="30"/>
  <c r="F90" i="30"/>
  <c r="H90" i="30"/>
  <c r="J90" i="30"/>
  <c r="L90" i="30"/>
  <c r="N90" i="30"/>
  <c r="P90" i="30"/>
  <c r="D91" i="30"/>
  <c r="F91" i="30"/>
  <c r="H91" i="30"/>
  <c r="J91" i="30"/>
  <c r="L91" i="30"/>
  <c r="N91" i="30"/>
  <c r="P91" i="30"/>
  <c r="D93" i="30"/>
  <c r="F93" i="30"/>
  <c r="H93" i="30"/>
  <c r="J93" i="30"/>
  <c r="L93" i="30"/>
  <c r="N93" i="30"/>
  <c r="P93" i="30"/>
  <c r="D94" i="30"/>
  <c r="E94" i="30"/>
  <c r="F94" i="30"/>
  <c r="G94" i="30"/>
  <c r="H94" i="30"/>
  <c r="I94" i="30"/>
  <c r="J94" i="30"/>
  <c r="K94" i="30"/>
  <c r="L94" i="30"/>
  <c r="M94" i="30"/>
  <c r="N94" i="30"/>
  <c r="O94" i="30"/>
  <c r="P94" i="30"/>
  <c r="Q94" i="30"/>
  <c r="D96" i="30"/>
  <c r="F96" i="30"/>
  <c r="H96" i="30"/>
  <c r="J96" i="30"/>
  <c r="L96" i="30"/>
  <c r="N96" i="30"/>
  <c r="P96" i="30"/>
  <c r="D97" i="30"/>
  <c r="F97" i="30"/>
  <c r="H97" i="30"/>
  <c r="J97" i="30"/>
  <c r="L97" i="30"/>
  <c r="N97" i="30"/>
  <c r="P97" i="30"/>
  <c r="D98" i="30"/>
  <c r="F98" i="30"/>
  <c r="H98" i="30"/>
  <c r="J98" i="30"/>
  <c r="L98" i="30"/>
  <c r="N98" i="30"/>
  <c r="P98" i="30"/>
  <c r="D99" i="30"/>
  <c r="F99" i="30"/>
  <c r="H99" i="30"/>
  <c r="J99" i="30"/>
  <c r="L99" i="30"/>
  <c r="N99" i="30"/>
  <c r="P99" i="30"/>
  <c r="D101" i="30"/>
  <c r="F101" i="30"/>
  <c r="H101" i="30"/>
  <c r="J101" i="30"/>
  <c r="L101" i="30"/>
  <c r="N101" i="30"/>
  <c r="P101" i="30"/>
  <c r="D102" i="30"/>
  <c r="F102" i="30"/>
  <c r="H102" i="30"/>
  <c r="J102" i="30"/>
  <c r="L102" i="30"/>
  <c r="N102" i="30"/>
  <c r="P102" i="30"/>
  <c r="D104" i="30"/>
  <c r="F104" i="30"/>
  <c r="H104" i="30"/>
  <c r="J104" i="30"/>
  <c r="L104" i="30"/>
  <c r="N104" i="30"/>
  <c r="P104" i="30"/>
  <c r="D106" i="30"/>
  <c r="F106" i="30"/>
  <c r="H106" i="30"/>
  <c r="J106" i="30"/>
  <c r="L106" i="30"/>
  <c r="N106" i="30"/>
  <c r="P106" i="30"/>
  <c r="D107" i="30"/>
  <c r="F107" i="30"/>
  <c r="H107" i="30"/>
  <c r="J107" i="30"/>
  <c r="L107" i="30"/>
  <c r="N107" i="30"/>
  <c r="P107" i="30"/>
  <c r="D108" i="30"/>
  <c r="F108" i="30"/>
  <c r="H108" i="30"/>
  <c r="J108" i="30"/>
  <c r="L108" i="30"/>
  <c r="N108" i="30"/>
  <c r="P108" i="30"/>
  <c r="D109" i="30"/>
  <c r="F109" i="30"/>
  <c r="H109" i="30"/>
  <c r="J109" i="30"/>
  <c r="L109" i="30"/>
  <c r="N109" i="30"/>
  <c r="P109" i="30"/>
  <c r="D110" i="30"/>
  <c r="F110" i="30"/>
  <c r="H110" i="30"/>
  <c r="J110" i="30"/>
  <c r="L110" i="30"/>
  <c r="N110" i="30"/>
  <c r="P110" i="30"/>
  <c r="D111" i="30"/>
  <c r="F111" i="30"/>
  <c r="H111" i="30"/>
  <c r="J111" i="30"/>
  <c r="L111" i="30"/>
  <c r="N111" i="30"/>
  <c r="P111" i="30"/>
  <c r="D113" i="30"/>
  <c r="F113" i="30"/>
  <c r="H113" i="30"/>
  <c r="J113" i="30"/>
  <c r="L113" i="30"/>
  <c r="N113" i="30"/>
  <c r="P113" i="30"/>
  <c r="D114" i="30"/>
  <c r="F114" i="30"/>
  <c r="H114" i="30"/>
  <c r="J114" i="30"/>
  <c r="L114" i="30"/>
  <c r="N114" i="30"/>
  <c r="P114" i="30"/>
  <c r="D115" i="30"/>
  <c r="F115" i="30"/>
  <c r="H115" i="30"/>
  <c r="J115" i="30"/>
  <c r="L115" i="30"/>
  <c r="N115" i="30"/>
  <c r="P115" i="30"/>
  <c r="D116" i="30"/>
  <c r="F116" i="30"/>
  <c r="H116" i="30"/>
  <c r="J116" i="30"/>
  <c r="L116" i="30"/>
  <c r="N116" i="30"/>
  <c r="P116" i="30"/>
  <c r="D118" i="30"/>
  <c r="F118" i="30"/>
  <c r="H118" i="30"/>
  <c r="J118" i="30"/>
  <c r="L118" i="30"/>
  <c r="N118" i="30"/>
  <c r="P118" i="30"/>
  <c r="D120" i="30"/>
  <c r="F120" i="30"/>
  <c r="H120" i="30"/>
  <c r="J120" i="30"/>
  <c r="L120" i="30"/>
  <c r="N120" i="30"/>
  <c r="P120" i="30"/>
  <c r="D121" i="30"/>
  <c r="F121" i="30"/>
  <c r="H121" i="30"/>
  <c r="J121" i="30"/>
  <c r="L121" i="30"/>
  <c r="N121" i="30"/>
  <c r="P121" i="30"/>
  <c r="D122" i="30"/>
  <c r="F122" i="30"/>
  <c r="H122" i="30"/>
  <c r="J122" i="30"/>
  <c r="L122" i="30"/>
  <c r="N122" i="30"/>
  <c r="P122" i="30"/>
  <c r="D124" i="30"/>
  <c r="F124" i="30"/>
  <c r="H124" i="30"/>
  <c r="J124" i="30"/>
  <c r="L124" i="30"/>
  <c r="N124" i="30"/>
  <c r="P124" i="30"/>
  <c r="D125" i="30"/>
  <c r="F125" i="30"/>
  <c r="H125" i="30"/>
  <c r="J125" i="30"/>
  <c r="L125" i="30"/>
  <c r="N125" i="30"/>
  <c r="P125" i="30"/>
  <c r="D126" i="30"/>
  <c r="F126" i="30"/>
  <c r="H126" i="30"/>
  <c r="J126" i="30"/>
  <c r="L126" i="30"/>
  <c r="N126" i="30"/>
  <c r="P126" i="30"/>
  <c r="D127" i="30"/>
  <c r="F127" i="30"/>
  <c r="H127" i="30"/>
  <c r="J127" i="30"/>
  <c r="L127" i="30"/>
  <c r="N127" i="30"/>
  <c r="P127" i="30"/>
  <c r="D133" i="30"/>
  <c r="F133" i="30"/>
  <c r="H133" i="30"/>
  <c r="J133" i="30"/>
  <c r="L133" i="30"/>
  <c r="N133" i="30"/>
  <c r="P133" i="30"/>
  <c r="D134" i="30"/>
  <c r="F134" i="30"/>
  <c r="H134" i="30"/>
  <c r="J134" i="30"/>
  <c r="L134" i="30"/>
  <c r="N134" i="30"/>
  <c r="P134" i="30"/>
  <c r="D135" i="30"/>
  <c r="F135" i="30"/>
  <c r="H135" i="30"/>
  <c r="J135" i="30"/>
  <c r="L135" i="30"/>
  <c r="N135" i="30"/>
  <c r="P135" i="30"/>
  <c r="D136" i="30"/>
  <c r="F136" i="30"/>
  <c r="H136" i="30"/>
  <c r="J136" i="30"/>
  <c r="L136" i="30"/>
  <c r="N136" i="30"/>
  <c r="P136" i="30"/>
  <c r="D139" i="30"/>
  <c r="F139" i="30"/>
  <c r="H139" i="30"/>
  <c r="J139" i="30"/>
  <c r="L139" i="30"/>
  <c r="N139" i="30"/>
  <c r="P139" i="30"/>
  <c r="D140" i="30"/>
  <c r="F140" i="30"/>
  <c r="H140" i="30"/>
  <c r="J140" i="30"/>
  <c r="L140" i="30"/>
  <c r="N140" i="30"/>
  <c r="P140" i="30"/>
  <c r="D141" i="30"/>
  <c r="F141" i="30"/>
  <c r="H141" i="30"/>
  <c r="J141" i="30"/>
  <c r="L141" i="30"/>
  <c r="N141" i="30"/>
  <c r="P141" i="30"/>
  <c r="D142" i="30"/>
  <c r="F142" i="30"/>
  <c r="H142" i="30"/>
  <c r="J142" i="30"/>
  <c r="L142" i="30"/>
  <c r="N142" i="30"/>
  <c r="P142" i="30"/>
  <c r="D143" i="30"/>
  <c r="F143" i="30"/>
  <c r="H143" i="30"/>
  <c r="J143" i="30"/>
  <c r="L143" i="30"/>
  <c r="N143" i="30"/>
  <c r="P143" i="30"/>
  <c r="D144" i="30"/>
  <c r="F144" i="30"/>
  <c r="H144" i="30"/>
  <c r="J144" i="30"/>
  <c r="L144" i="30"/>
  <c r="N144" i="30"/>
  <c r="P144" i="30"/>
  <c r="D145" i="30"/>
  <c r="F145" i="30"/>
  <c r="H145" i="30"/>
  <c r="J145" i="30"/>
  <c r="L145" i="30"/>
  <c r="N145" i="30"/>
  <c r="P145" i="30"/>
  <c r="D59" i="30"/>
  <c r="F59" i="30"/>
  <c r="H59" i="30"/>
  <c r="J59" i="30"/>
  <c r="L59" i="30"/>
  <c r="N59" i="30"/>
  <c r="P59" i="30"/>
  <c r="D60" i="30"/>
  <c r="F60" i="30"/>
  <c r="H60" i="30"/>
  <c r="J60" i="30"/>
  <c r="L60" i="30"/>
  <c r="N60" i="30"/>
  <c r="P60" i="30"/>
  <c r="D61" i="30"/>
  <c r="F61" i="30"/>
  <c r="H61" i="30"/>
  <c r="J61" i="30"/>
  <c r="L61" i="30"/>
  <c r="N61" i="30"/>
  <c r="P61" i="30"/>
  <c r="D62" i="30"/>
  <c r="F62" i="30"/>
  <c r="H62" i="30"/>
  <c r="J62" i="30"/>
  <c r="L62" i="30"/>
  <c r="N62" i="30"/>
  <c r="P62" i="30"/>
  <c r="D64" i="30"/>
  <c r="F64" i="30"/>
  <c r="H64" i="30"/>
  <c r="J64" i="30"/>
  <c r="L64" i="30"/>
  <c r="N64" i="30"/>
  <c r="P64" i="30"/>
  <c r="D65" i="30"/>
  <c r="F65" i="30"/>
  <c r="H65" i="30"/>
  <c r="J65" i="30"/>
  <c r="L65" i="30"/>
  <c r="N65" i="30"/>
  <c r="P65" i="30"/>
  <c r="D66" i="30"/>
  <c r="F66" i="30"/>
  <c r="H66" i="30"/>
  <c r="J66" i="30"/>
  <c r="L66" i="30"/>
  <c r="N66" i="30"/>
  <c r="P66" i="30"/>
  <c r="D67" i="30"/>
  <c r="F67" i="30"/>
  <c r="H67" i="30"/>
  <c r="J67" i="30"/>
  <c r="L67" i="30"/>
  <c r="N67" i="30"/>
  <c r="P67" i="30"/>
  <c r="D68" i="30"/>
  <c r="F68" i="30"/>
  <c r="H68" i="30"/>
  <c r="J68" i="30"/>
  <c r="L68" i="30"/>
  <c r="N68" i="30"/>
  <c r="P68" i="30"/>
  <c r="D69" i="30"/>
  <c r="F69" i="30"/>
  <c r="H69" i="30"/>
  <c r="J69" i="30"/>
  <c r="L69" i="30"/>
  <c r="N69" i="30"/>
  <c r="P69" i="30"/>
  <c r="D70" i="30"/>
  <c r="F70" i="30"/>
  <c r="H70" i="30"/>
  <c r="J70" i="30"/>
  <c r="L70" i="30"/>
  <c r="N70" i="30"/>
  <c r="P70" i="30"/>
  <c r="D71" i="30"/>
  <c r="F71" i="30"/>
  <c r="H71" i="30"/>
  <c r="J71" i="30"/>
  <c r="L71" i="30"/>
  <c r="N71" i="30"/>
  <c r="P71" i="30"/>
  <c r="D72" i="30"/>
  <c r="F72" i="30"/>
  <c r="H72" i="30"/>
  <c r="J72" i="30"/>
  <c r="L72" i="30"/>
  <c r="N72" i="30"/>
  <c r="P72" i="30"/>
  <c r="D73" i="30"/>
  <c r="F73" i="30"/>
  <c r="H73" i="30"/>
  <c r="J73" i="30"/>
  <c r="L73" i="30"/>
  <c r="N73" i="30"/>
  <c r="P73" i="30"/>
  <c r="D74" i="30"/>
  <c r="F74" i="30"/>
  <c r="H74" i="30"/>
  <c r="J74" i="30"/>
  <c r="L74" i="30"/>
  <c r="N74" i="30"/>
  <c r="P74" i="30"/>
  <c r="D75" i="30"/>
  <c r="F75" i="30"/>
  <c r="H75" i="30"/>
  <c r="J75" i="30"/>
  <c r="L75" i="30"/>
  <c r="N75" i="30"/>
  <c r="P75" i="30"/>
  <c r="D44" i="30"/>
  <c r="F44" i="30"/>
  <c r="H44" i="30"/>
  <c r="J44" i="30"/>
  <c r="L44" i="30"/>
  <c r="N44" i="30"/>
  <c r="P44" i="30"/>
  <c r="D45" i="30"/>
  <c r="F45" i="30"/>
  <c r="H45" i="30"/>
  <c r="J45" i="30"/>
  <c r="L45" i="30"/>
  <c r="N45" i="30"/>
  <c r="P45" i="30"/>
  <c r="D46" i="30"/>
  <c r="F46" i="30"/>
  <c r="H46" i="30"/>
  <c r="J46" i="30"/>
  <c r="K46" i="30"/>
  <c r="L46" i="30"/>
  <c r="N46" i="30"/>
  <c r="P46" i="30"/>
  <c r="D47" i="30"/>
  <c r="F47" i="30"/>
  <c r="H47" i="30"/>
  <c r="J47" i="30"/>
  <c r="L47" i="30"/>
  <c r="N47" i="30"/>
  <c r="P47" i="30"/>
  <c r="D48" i="30"/>
  <c r="F48" i="30"/>
  <c r="H48" i="30"/>
  <c r="J48" i="30"/>
  <c r="L48" i="30"/>
  <c r="N48" i="30"/>
  <c r="P48" i="30"/>
  <c r="D49" i="30"/>
  <c r="F49" i="30"/>
  <c r="H49" i="30"/>
  <c r="J49" i="30"/>
  <c r="L49" i="30"/>
  <c r="N49" i="30"/>
  <c r="P49" i="30"/>
  <c r="D50" i="30"/>
  <c r="F50" i="30"/>
  <c r="H50" i="30"/>
  <c r="J50" i="30"/>
  <c r="L50" i="30"/>
  <c r="N50" i="30"/>
  <c r="P50" i="30"/>
  <c r="D51" i="30"/>
  <c r="F51" i="30"/>
  <c r="H51" i="30"/>
  <c r="J51" i="30"/>
  <c r="L51" i="30"/>
  <c r="N51" i="30"/>
  <c r="P51" i="30"/>
  <c r="D52" i="30"/>
  <c r="F52" i="30"/>
  <c r="H52" i="30"/>
  <c r="J52" i="30"/>
  <c r="L52" i="30"/>
  <c r="N52" i="30"/>
  <c r="P52" i="30"/>
  <c r="D53" i="30"/>
  <c r="F53" i="30"/>
  <c r="H53" i="30"/>
  <c r="J53" i="30"/>
  <c r="L53" i="30"/>
  <c r="N53" i="30"/>
  <c r="P53" i="30"/>
  <c r="D54" i="30"/>
  <c r="F54" i="30"/>
  <c r="H54" i="30"/>
  <c r="J54" i="30"/>
  <c r="L54" i="30"/>
  <c r="N54" i="30"/>
  <c r="P54" i="30"/>
  <c r="D55" i="30"/>
  <c r="F55" i="30"/>
  <c r="H55" i="30"/>
  <c r="J55" i="30"/>
  <c r="L55" i="30"/>
  <c r="N55" i="30"/>
  <c r="P55" i="30"/>
  <c r="D5" i="30"/>
  <c r="F5" i="30"/>
  <c r="H5" i="30"/>
  <c r="J5" i="30"/>
  <c r="L5" i="30"/>
  <c r="N5" i="30"/>
  <c r="P5" i="30"/>
  <c r="D6" i="30"/>
  <c r="F6" i="30"/>
  <c r="H6" i="30"/>
  <c r="J6" i="30"/>
  <c r="L6" i="30"/>
  <c r="N6" i="30"/>
  <c r="P6" i="30"/>
  <c r="D7" i="30"/>
  <c r="F7" i="30"/>
  <c r="H7" i="30"/>
  <c r="J7" i="30"/>
  <c r="L7" i="30"/>
  <c r="N7" i="30"/>
  <c r="P7" i="30"/>
  <c r="D8" i="30"/>
  <c r="F8" i="30"/>
  <c r="H8" i="30"/>
  <c r="J8" i="30"/>
  <c r="L8" i="30"/>
  <c r="N8" i="30"/>
  <c r="P8" i="30"/>
  <c r="D9" i="30"/>
  <c r="F9" i="30"/>
  <c r="H9" i="30"/>
  <c r="J9" i="30"/>
  <c r="L9" i="30"/>
  <c r="N9" i="30"/>
  <c r="P9" i="30"/>
  <c r="D11" i="30"/>
  <c r="F11" i="30"/>
  <c r="H11" i="30"/>
  <c r="J11" i="30"/>
  <c r="L11" i="30"/>
  <c r="N11" i="30"/>
  <c r="P11" i="30"/>
  <c r="D13" i="30"/>
  <c r="F13" i="30"/>
  <c r="H13" i="30"/>
  <c r="J13" i="30"/>
  <c r="L13" i="30"/>
  <c r="N13" i="30"/>
  <c r="P13" i="30"/>
  <c r="D14" i="30"/>
  <c r="F14" i="30"/>
  <c r="H14" i="30"/>
  <c r="J14" i="30"/>
  <c r="L14" i="30"/>
  <c r="N14" i="30"/>
  <c r="P14" i="30"/>
  <c r="D15" i="30"/>
  <c r="F15" i="30"/>
  <c r="H15" i="30"/>
  <c r="J15" i="30"/>
  <c r="L15" i="30"/>
  <c r="N15" i="30"/>
  <c r="P15" i="30"/>
  <c r="D16" i="30"/>
  <c r="F16" i="30"/>
  <c r="H16" i="30"/>
  <c r="J16" i="30"/>
  <c r="L16" i="30"/>
  <c r="N16" i="30"/>
  <c r="P16" i="30"/>
  <c r="D17" i="30"/>
  <c r="F17" i="30"/>
  <c r="H17" i="30"/>
  <c r="J17" i="30"/>
  <c r="L17" i="30"/>
  <c r="N17" i="30"/>
  <c r="P17" i="30"/>
  <c r="D19" i="30"/>
  <c r="F19" i="30"/>
  <c r="H19" i="30"/>
  <c r="J19" i="30"/>
  <c r="L19" i="30"/>
  <c r="N19" i="30"/>
  <c r="P19" i="30"/>
  <c r="D20" i="30"/>
  <c r="F20" i="30"/>
  <c r="H20" i="30"/>
  <c r="J20" i="30"/>
  <c r="L20" i="30"/>
  <c r="N20" i="30"/>
  <c r="P20" i="30"/>
  <c r="D21" i="30"/>
  <c r="F21" i="30"/>
  <c r="H21" i="30"/>
  <c r="J21" i="30"/>
  <c r="L21" i="30"/>
  <c r="N21" i="30"/>
  <c r="P21" i="30"/>
  <c r="D22" i="30"/>
  <c r="F22" i="30"/>
  <c r="H22" i="30"/>
  <c r="J22" i="30"/>
  <c r="L22" i="30"/>
  <c r="N22" i="30"/>
  <c r="P22" i="30"/>
  <c r="D23" i="30"/>
  <c r="F23" i="30"/>
  <c r="H23" i="30"/>
  <c r="J23" i="30"/>
  <c r="L23" i="30"/>
  <c r="N23" i="30"/>
  <c r="P23" i="30"/>
  <c r="D24" i="30"/>
  <c r="F24" i="30"/>
  <c r="H24" i="30"/>
  <c r="J24" i="30"/>
  <c r="L24" i="30"/>
  <c r="N24" i="30"/>
  <c r="P24" i="30"/>
  <c r="D25" i="30"/>
  <c r="F25" i="30"/>
  <c r="H25" i="30"/>
  <c r="J25" i="30"/>
  <c r="L25" i="30"/>
  <c r="N25" i="30"/>
  <c r="P25" i="30"/>
  <c r="D26" i="30"/>
  <c r="F26" i="30"/>
  <c r="H26" i="30"/>
  <c r="J26" i="30"/>
  <c r="L26" i="30"/>
  <c r="N26" i="30"/>
  <c r="P26" i="30"/>
  <c r="D27" i="30"/>
  <c r="F27" i="30"/>
  <c r="H27" i="30"/>
  <c r="J27" i="30"/>
  <c r="L27" i="30"/>
  <c r="N27" i="30"/>
  <c r="P27" i="30"/>
  <c r="D28" i="30"/>
  <c r="F28" i="30"/>
  <c r="H28" i="30"/>
  <c r="J28" i="30"/>
  <c r="L28" i="30"/>
  <c r="N28" i="30"/>
  <c r="P28" i="30"/>
  <c r="D29" i="30"/>
  <c r="F29" i="30"/>
  <c r="H29" i="30"/>
  <c r="J29" i="30"/>
  <c r="L29" i="30"/>
  <c r="N29" i="30"/>
  <c r="P29" i="30"/>
  <c r="D30" i="30"/>
  <c r="F30" i="30"/>
  <c r="H30" i="30"/>
  <c r="J30" i="30"/>
  <c r="L30" i="30"/>
  <c r="N30" i="30"/>
  <c r="P30" i="30"/>
  <c r="D32" i="30"/>
  <c r="F32" i="30"/>
  <c r="H32" i="30"/>
  <c r="J32" i="30"/>
  <c r="L32" i="30"/>
  <c r="N32" i="30"/>
  <c r="P32" i="30"/>
  <c r="D40" i="30"/>
  <c r="F40" i="30"/>
  <c r="H40" i="30"/>
  <c r="J40" i="30"/>
  <c r="L40" i="30"/>
  <c r="N40" i="30"/>
  <c r="P40" i="30"/>
  <c r="D41" i="30"/>
  <c r="F41" i="30"/>
  <c r="H41" i="30"/>
  <c r="J41" i="30"/>
  <c r="L41" i="30"/>
  <c r="N41" i="30"/>
  <c r="P41" i="30"/>
  <c r="D42" i="30"/>
  <c r="F42" i="30"/>
  <c r="H42" i="30"/>
  <c r="J42" i="30"/>
  <c r="L42" i="30"/>
  <c r="N42" i="30"/>
  <c r="P42" i="30"/>
  <c r="P4" i="30"/>
  <c r="N4" i="30"/>
  <c r="L4" i="30"/>
  <c r="J4" i="30"/>
  <c r="H4" i="30"/>
  <c r="F4" i="30"/>
  <c r="D4" i="30"/>
  <c r="D9" i="29"/>
  <c r="F9" i="29"/>
  <c r="H9" i="29"/>
  <c r="J9" i="29"/>
  <c r="L9" i="29"/>
  <c r="N9" i="29"/>
  <c r="P9" i="29"/>
  <c r="D9" i="28"/>
  <c r="F9" i="28"/>
  <c r="H9" i="28"/>
  <c r="J9" i="28"/>
  <c r="L9" i="28"/>
  <c r="N9" i="28"/>
  <c r="P9" i="28"/>
  <c r="D9" i="25"/>
  <c r="F9" i="25"/>
  <c r="H9" i="25"/>
  <c r="J9" i="25"/>
  <c r="L9" i="25"/>
  <c r="N9" i="25"/>
  <c r="P9" i="25"/>
  <c r="D9" i="27"/>
  <c r="F9" i="27"/>
  <c r="H9" i="27"/>
  <c r="J9" i="27"/>
  <c r="L9" i="27"/>
  <c r="N9" i="27"/>
  <c r="P9" i="27"/>
  <c r="D9" i="26"/>
  <c r="F9" i="26"/>
  <c r="H9" i="26"/>
  <c r="J9" i="26"/>
  <c r="L9" i="26"/>
  <c r="N9" i="26"/>
  <c r="P9" i="26"/>
  <c r="D9" i="23"/>
  <c r="F9" i="23"/>
  <c r="H9" i="23"/>
  <c r="J9" i="23"/>
  <c r="L9" i="23"/>
  <c r="N9" i="23"/>
  <c r="P9" i="23"/>
  <c r="E9" i="24"/>
  <c r="G9" i="24"/>
  <c r="G9" i="46" s="1"/>
  <c r="I9" i="24"/>
  <c r="I9" i="46" s="1"/>
  <c r="K9" i="24"/>
  <c r="K9" i="46" s="1"/>
  <c r="M9" i="24"/>
  <c r="M9" i="46" s="1"/>
  <c r="O9" i="24"/>
  <c r="O9" i="46" s="1"/>
  <c r="Q9" i="24"/>
  <c r="Q9" i="46" s="1"/>
  <c r="Q46" i="35" l="1"/>
  <c r="Q46" i="46"/>
  <c r="E9" i="43"/>
  <c r="E9" i="46"/>
  <c r="G46" i="33"/>
  <c r="G46" i="46"/>
  <c r="I46" i="36"/>
  <c r="I46" i="46"/>
  <c r="M46" i="33"/>
  <c r="M46" i="46"/>
  <c r="H140" i="33"/>
  <c r="D140" i="34"/>
  <c r="I46" i="30"/>
  <c r="I46" i="31"/>
  <c r="I46" i="33"/>
  <c r="P140" i="35"/>
  <c r="P146" i="35" s="1"/>
  <c r="P169" i="24" s="1"/>
  <c r="Q46" i="34"/>
  <c r="I46" i="35"/>
  <c r="Q46" i="36"/>
  <c r="Q46" i="30"/>
  <c r="Q46" i="31"/>
  <c r="I46" i="32"/>
  <c r="Q46" i="33"/>
  <c r="I46" i="34"/>
  <c r="M46" i="32"/>
  <c r="M46" i="30"/>
  <c r="M46" i="31"/>
  <c r="Q46" i="41"/>
  <c r="Q46" i="43"/>
  <c r="I46" i="41"/>
  <c r="I46" i="43"/>
  <c r="O46" i="41"/>
  <c r="O46" i="43"/>
  <c r="G46" i="41"/>
  <c r="G46" i="43"/>
  <c r="M46" i="41"/>
  <c r="M46" i="43"/>
  <c r="K46" i="41"/>
  <c r="K46" i="43"/>
  <c r="G9" i="41"/>
  <c r="G9" i="43"/>
  <c r="O9" i="41"/>
  <c r="O9" i="43"/>
  <c r="E46" i="41"/>
  <c r="E46" i="43"/>
  <c r="M9" i="41"/>
  <c r="M9" i="43"/>
  <c r="K9" i="41"/>
  <c r="K9" i="43"/>
  <c r="E46" i="34"/>
  <c r="Q9" i="41"/>
  <c r="Q9" i="43"/>
  <c r="I9" i="41"/>
  <c r="I9" i="43"/>
  <c r="D140" i="33"/>
  <c r="H140" i="35"/>
  <c r="E46" i="33"/>
  <c r="E46" i="35"/>
  <c r="E46" i="36"/>
  <c r="E46" i="30"/>
  <c r="E46" i="31"/>
  <c r="E46" i="32"/>
  <c r="K46" i="36"/>
  <c r="M46" i="34"/>
  <c r="M46" i="35"/>
  <c r="H140" i="34"/>
  <c r="L140" i="34"/>
  <c r="N140" i="34"/>
  <c r="F140" i="34"/>
  <c r="P140" i="34"/>
  <c r="P146" i="34" s="1"/>
  <c r="P167" i="24" s="1"/>
  <c r="O46" i="30"/>
  <c r="G46" i="30"/>
  <c r="G46" i="31"/>
  <c r="O46" i="31"/>
  <c r="J140" i="33"/>
  <c r="J140" i="35"/>
  <c r="L140" i="33"/>
  <c r="G46" i="34"/>
  <c r="O46" i="34"/>
  <c r="G46" i="35"/>
  <c r="O46" i="35"/>
  <c r="D140" i="35"/>
  <c r="L140" i="35"/>
  <c r="G46" i="36"/>
  <c r="O46" i="36"/>
  <c r="G46" i="32"/>
  <c r="O46" i="32"/>
  <c r="F140" i="33"/>
  <c r="F140" i="35"/>
  <c r="D140" i="32"/>
  <c r="H140" i="32"/>
  <c r="L140" i="32"/>
  <c r="F140" i="32"/>
  <c r="J140" i="32"/>
  <c r="D140" i="31"/>
  <c r="H140" i="31"/>
  <c r="L140" i="31"/>
  <c r="P140" i="31"/>
  <c r="F140" i="31"/>
  <c r="J140" i="31"/>
  <c r="N168" i="24"/>
  <c r="J168" i="24"/>
  <c r="F168" i="24"/>
  <c r="L168" i="24"/>
  <c r="H168" i="24"/>
  <c r="E9" i="40"/>
  <c r="E9" i="41"/>
  <c r="Q3" i="41"/>
  <c r="Q2" i="41" s="1"/>
  <c r="O2" i="41"/>
  <c r="D168" i="24"/>
  <c r="R146" i="40"/>
  <c r="R152" i="24" s="1"/>
  <c r="Q9" i="40"/>
  <c r="Q9" i="39"/>
  <c r="Q9" i="38"/>
  <c r="O9" i="25"/>
  <c r="O9" i="40"/>
  <c r="O9" i="39"/>
  <c r="O9" i="38"/>
  <c r="K9" i="29"/>
  <c r="K9" i="40"/>
  <c r="K9" i="39"/>
  <c r="K9" i="38"/>
  <c r="G9" i="25"/>
  <c r="G9" i="40"/>
  <c r="G9" i="39"/>
  <c r="G9" i="38"/>
  <c r="Q46" i="37"/>
  <c r="Q46" i="40"/>
  <c r="Q46" i="39"/>
  <c r="Q46" i="38"/>
  <c r="M46" i="37"/>
  <c r="M46" i="40"/>
  <c r="M46" i="39"/>
  <c r="M46" i="38"/>
  <c r="I46" i="37"/>
  <c r="I46" i="40"/>
  <c r="I46" i="39"/>
  <c r="I46" i="38"/>
  <c r="E46" i="37"/>
  <c r="E46" i="40"/>
  <c r="E46" i="39"/>
  <c r="E46" i="38"/>
  <c r="M9" i="40"/>
  <c r="M9" i="39"/>
  <c r="M9" i="38"/>
  <c r="I9" i="31"/>
  <c r="I9" i="40"/>
  <c r="I9" i="39"/>
  <c r="I9" i="38"/>
  <c r="O46" i="37"/>
  <c r="O46" i="40"/>
  <c r="O46" i="39"/>
  <c r="O46" i="38"/>
  <c r="K46" i="37"/>
  <c r="K46" i="40"/>
  <c r="K46" i="39"/>
  <c r="K46" i="38"/>
  <c r="G46" i="37"/>
  <c r="G46" i="40"/>
  <c r="G46" i="39"/>
  <c r="G46" i="38"/>
  <c r="M3" i="40"/>
  <c r="K2" i="40"/>
  <c r="E9" i="38"/>
  <c r="E9" i="39"/>
  <c r="R146" i="38"/>
  <c r="R146" i="39"/>
  <c r="R162" i="24" s="1"/>
  <c r="D162" i="24"/>
  <c r="M3" i="39"/>
  <c r="K2" i="39"/>
  <c r="O3" i="38"/>
  <c r="M2" i="38"/>
  <c r="F8" i="36"/>
  <c r="J8" i="36"/>
  <c r="N8" i="36"/>
  <c r="D71" i="36"/>
  <c r="H71" i="36"/>
  <c r="L71" i="36"/>
  <c r="P71" i="36"/>
  <c r="F100" i="36"/>
  <c r="J100" i="36"/>
  <c r="N100" i="36"/>
  <c r="D105" i="36"/>
  <c r="H105" i="36"/>
  <c r="L105" i="36"/>
  <c r="P105" i="36"/>
  <c r="F107" i="36"/>
  <c r="J107" i="36"/>
  <c r="N107" i="36"/>
  <c r="D121" i="36"/>
  <c r="H121" i="36"/>
  <c r="L121" i="36"/>
  <c r="P121" i="36"/>
  <c r="F140" i="36"/>
  <c r="D8" i="36"/>
  <c r="H8" i="36"/>
  <c r="L8" i="36"/>
  <c r="F71" i="36"/>
  <c r="J71" i="36"/>
  <c r="L100" i="36"/>
  <c r="F105" i="36"/>
  <c r="J105" i="36"/>
  <c r="L107" i="36"/>
  <c r="F121" i="36"/>
  <c r="J121" i="36"/>
  <c r="D140" i="36"/>
  <c r="H140" i="36"/>
  <c r="O9" i="26"/>
  <c r="G9" i="26"/>
  <c r="K9" i="25"/>
  <c r="O9" i="29"/>
  <c r="G9" i="29"/>
  <c r="K9" i="26"/>
  <c r="Q9" i="37"/>
  <c r="Q9" i="36"/>
  <c r="Q9" i="35"/>
  <c r="Q9" i="34"/>
  <c r="Q9" i="33"/>
  <c r="Q9" i="32"/>
  <c r="M9" i="37"/>
  <c r="M9" i="36"/>
  <c r="M9" i="35"/>
  <c r="M9" i="34"/>
  <c r="M9" i="33"/>
  <c r="M9" i="32"/>
  <c r="R9" i="24"/>
  <c r="E9" i="37"/>
  <c r="E9" i="36"/>
  <c r="E9" i="35"/>
  <c r="E9" i="34"/>
  <c r="E9" i="33"/>
  <c r="E9" i="32"/>
  <c r="O9" i="37"/>
  <c r="O9" i="36"/>
  <c r="O9" i="35"/>
  <c r="O9" i="34"/>
  <c r="O9" i="33"/>
  <c r="O9" i="32"/>
  <c r="K9" i="37"/>
  <c r="K9" i="36"/>
  <c r="K9" i="35"/>
  <c r="K9" i="34"/>
  <c r="K9" i="33"/>
  <c r="K9" i="32"/>
  <c r="G9" i="37"/>
  <c r="G9" i="36"/>
  <c r="G9" i="35"/>
  <c r="G9" i="34"/>
  <c r="G9" i="33"/>
  <c r="G9" i="32"/>
  <c r="M9" i="26"/>
  <c r="M9" i="25"/>
  <c r="I9" i="25"/>
  <c r="M9" i="29"/>
  <c r="I9" i="29"/>
  <c r="Q9" i="23"/>
  <c r="O9" i="23"/>
  <c r="M9" i="23"/>
  <c r="K9" i="23"/>
  <c r="I9" i="23"/>
  <c r="G9" i="23"/>
  <c r="Q9" i="27"/>
  <c r="O9" i="27"/>
  <c r="M9" i="27"/>
  <c r="K9" i="27"/>
  <c r="I9" i="27"/>
  <c r="G9" i="27"/>
  <c r="Q9" i="28"/>
  <c r="O9" i="28"/>
  <c r="M9" i="28"/>
  <c r="K9" i="28"/>
  <c r="I9" i="28"/>
  <c r="G9" i="28"/>
  <c r="P146" i="31"/>
  <c r="P164" i="24" s="1"/>
  <c r="E9" i="31"/>
  <c r="G9" i="31"/>
  <c r="K9" i="31"/>
  <c r="M9" i="31"/>
  <c r="O9" i="31"/>
  <c r="Q9" i="31"/>
  <c r="I9" i="37"/>
  <c r="I9" i="36"/>
  <c r="I9" i="35"/>
  <c r="I9" i="34"/>
  <c r="I9" i="33"/>
  <c r="I9" i="32"/>
  <c r="Q9" i="26"/>
  <c r="I9" i="26"/>
  <c r="Q9" i="25"/>
  <c r="Q9" i="29"/>
  <c r="Q9" i="30"/>
  <c r="O9" i="30"/>
  <c r="M9" i="30"/>
  <c r="K9" i="30"/>
  <c r="I9" i="30"/>
  <c r="G9" i="30"/>
  <c r="P146" i="33"/>
  <c r="P166" i="24" s="1"/>
  <c r="R46" i="24"/>
  <c r="E2" i="34"/>
  <c r="E2" i="32"/>
  <c r="E2" i="31"/>
  <c r="P146" i="32"/>
  <c r="P165" i="24" s="1"/>
  <c r="E2" i="33"/>
  <c r="E2" i="35"/>
  <c r="E2" i="36"/>
  <c r="L146" i="37"/>
  <c r="L163" i="24" s="1"/>
  <c r="H146" i="37"/>
  <c r="H163" i="24" s="1"/>
  <c r="D146" i="37"/>
  <c r="D163" i="24" s="1"/>
  <c r="N146" i="37"/>
  <c r="N163" i="24" s="1"/>
  <c r="J146" i="37"/>
  <c r="J163" i="24" s="1"/>
  <c r="F146" i="37"/>
  <c r="F163" i="24" s="1"/>
  <c r="M3" i="37"/>
  <c r="K2" i="37"/>
  <c r="K3" i="36"/>
  <c r="I2" i="36"/>
  <c r="D44" i="36"/>
  <c r="F44" i="36"/>
  <c r="H44" i="36"/>
  <c r="J44" i="36"/>
  <c r="L44" i="36"/>
  <c r="N44" i="36"/>
  <c r="J140" i="36"/>
  <c r="L140" i="36"/>
  <c r="N140" i="36"/>
  <c r="G2" i="36"/>
  <c r="D7" i="36"/>
  <c r="F7" i="36"/>
  <c r="H7" i="36"/>
  <c r="J7" i="36"/>
  <c r="L7" i="36"/>
  <c r="N7" i="36"/>
  <c r="D10" i="36"/>
  <c r="F10" i="36"/>
  <c r="H10" i="36"/>
  <c r="J10" i="36"/>
  <c r="L10" i="36"/>
  <c r="N10" i="36"/>
  <c r="D64" i="36"/>
  <c r="F64" i="36"/>
  <c r="H64" i="36"/>
  <c r="J64" i="36"/>
  <c r="L64" i="36"/>
  <c r="N64" i="36"/>
  <c r="D75" i="36"/>
  <c r="F75" i="36"/>
  <c r="H75" i="36"/>
  <c r="J75" i="36"/>
  <c r="L75" i="36"/>
  <c r="N75" i="36"/>
  <c r="D92" i="36"/>
  <c r="F92" i="36"/>
  <c r="H92" i="36"/>
  <c r="J92" i="36"/>
  <c r="L92" i="36"/>
  <c r="N92" i="36"/>
  <c r="D101" i="36"/>
  <c r="F101" i="36"/>
  <c r="H101" i="36"/>
  <c r="J101" i="36"/>
  <c r="L101" i="36"/>
  <c r="N101" i="36"/>
  <c r="D106" i="36"/>
  <c r="F106" i="36"/>
  <c r="H106" i="36"/>
  <c r="J106" i="36"/>
  <c r="L106" i="36"/>
  <c r="N106" i="36"/>
  <c r="D112" i="36"/>
  <c r="F112" i="36"/>
  <c r="H112" i="36"/>
  <c r="J112" i="36"/>
  <c r="L112" i="36"/>
  <c r="N112" i="36"/>
  <c r="D125" i="36"/>
  <c r="F125" i="36"/>
  <c r="H125" i="36"/>
  <c r="J125" i="36"/>
  <c r="L125" i="36"/>
  <c r="N125" i="36"/>
  <c r="D143" i="36"/>
  <c r="F143" i="36"/>
  <c r="H143" i="36"/>
  <c r="J143" i="36"/>
  <c r="L143" i="36"/>
  <c r="N143" i="36"/>
  <c r="K3" i="35"/>
  <c r="I2" i="35"/>
  <c r="D44" i="35"/>
  <c r="F44" i="35"/>
  <c r="H44" i="35"/>
  <c r="J44" i="35"/>
  <c r="L44" i="35"/>
  <c r="N44" i="35"/>
  <c r="D71" i="35"/>
  <c r="F71" i="35"/>
  <c r="H71" i="35"/>
  <c r="J71" i="35"/>
  <c r="L71" i="35"/>
  <c r="N71" i="35"/>
  <c r="G2" i="35"/>
  <c r="D7" i="35"/>
  <c r="F7" i="35"/>
  <c r="H7" i="35"/>
  <c r="J7" i="35"/>
  <c r="L7" i="35"/>
  <c r="N7" i="35"/>
  <c r="D10" i="35"/>
  <c r="F10" i="35"/>
  <c r="H10" i="35"/>
  <c r="J10" i="35"/>
  <c r="L10" i="35"/>
  <c r="N10" i="35"/>
  <c r="D64" i="35"/>
  <c r="F64" i="35"/>
  <c r="H64" i="35"/>
  <c r="J64" i="35"/>
  <c r="L64" i="35"/>
  <c r="N64" i="35"/>
  <c r="D75" i="35"/>
  <c r="F75" i="35"/>
  <c r="H75" i="35"/>
  <c r="J75" i="35"/>
  <c r="L75" i="35"/>
  <c r="N75" i="35"/>
  <c r="D92" i="35"/>
  <c r="F92" i="35"/>
  <c r="H92" i="35"/>
  <c r="J92" i="35"/>
  <c r="L92" i="35"/>
  <c r="N92" i="35"/>
  <c r="D101" i="35"/>
  <c r="F101" i="35"/>
  <c r="H101" i="35"/>
  <c r="J101" i="35"/>
  <c r="L101" i="35"/>
  <c r="N101" i="35"/>
  <c r="D106" i="35"/>
  <c r="F106" i="35"/>
  <c r="H106" i="35"/>
  <c r="J106" i="35"/>
  <c r="L106" i="35"/>
  <c r="N106" i="35"/>
  <c r="D112" i="35"/>
  <c r="F112" i="35"/>
  <c r="H112" i="35"/>
  <c r="J112" i="35"/>
  <c r="L112" i="35"/>
  <c r="N112" i="35"/>
  <c r="D125" i="35"/>
  <c r="F125" i="35"/>
  <c r="H125" i="35"/>
  <c r="J125" i="35"/>
  <c r="L125" i="35"/>
  <c r="N125" i="35"/>
  <c r="D143" i="35"/>
  <c r="F143" i="35"/>
  <c r="H143" i="35"/>
  <c r="J143" i="35"/>
  <c r="L143" i="35"/>
  <c r="N143" i="35"/>
  <c r="K3" i="34"/>
  <c r="I2" i="34"/>
  <c r="D44" i="34"/>
  <c r="F44" i="34"/>
  <c r="H44" i="34"/>
  <c r="J44" i="34"/>
  <c r="L44" i="34"/>
  <c r="N44" i="34"/>
  <c r="G2" i="34"/>
  <c r="D7" i="34"/>
  <c r="F7" i="34"/>
  <c r="H7" i="34"/>
  <c r="J7" i="34"/>
  <c r="L7" i="34"/>
  <c r="N7" i="34"/>
  <c r="D10" i="34"/>
  <c r="F10" i="34"/>
  <c r="H10" i="34"/>
  <c r="J10" i="34"/>
  <c r="L10" i="34"/>
  <c r="N10" i="34"/>
  <c r="D64" i="34"/>
  <c r="F64" i="34"/>
  <c r="H64" i="34"/>
  <c r="J64" i="34"/>
  <c r="L64" i="34"/>
  <c r="N64" i="34"/>
  <c r="D75" i="34"/>
  <c r="F75" i="34"/>
  <c r="H75" i="34"/>
  <c r="J75" i="34"/>
  <c r="L75" i="34"/>
  <c r="N75" i="34"/>
  <c r="D92" i="34"/>
  <c r="F92" i="34"/>
  <c r="H92" i="34"/>
  <c r="J92" i="34"/>
  <c r="L92" i="34"/>
  <c r="N92" i="34"/>
  <c r="D101" i="34"/>
  <c r="F101" i="34"/>
  <c r="H101" i="34"/>
  <c r="J101" i="34"/>
  <c r="L101" i="34"/>
  <c r="N101" i="34"/>
  <c r="D106" i="34"/>
  <c r="F106" i="34"/>
  <c r="H106" i="34"/>
  <c r="J106" i="34"/>
  <c r="L106" i="34"/>
  <c r="N106" i="34"/>
  <c r="D112" i="34"/>
  <c r="F112" i="34"/>
  <c r="H112" i="34"/>
  <c r="J112" i="34"/>
  <c r="L112" i="34"/>
  <c r="N112" i="34"/>
  <c r="D125" i="34"/>
  <c r="F125" i="34"/>
  <c r="H125" i="34"/>
  <c r="J125" i="34"/>
  <c r="L125" i="34"/>
  <c r="N125" i="34"/>
  <c r="D143" i="34"/>
  <c r="F143" i="34"/>
  <c r="H143" i="34"/>
  <c r="J143" i="34"/>
  <c r="L143" i="34"/>
  <c r="N143" i="34"/>
  <c r="K3" i="33"/>
  <c r="I2" i="33"/>
  <c r="D44" i="33"/>
  <c r="F44" i="33"/>
  <c r="H44" i="33"/>
  <c r="J44" i="33"/>
  <c r="L44" i="33"/>
  <c r="N44" i="33"/>
  <c r="N140" i="33"/>
  <c r="G2" i="33"/>
  <c r="D7" i="33"/>
  <c r="F7" i="33"/>
  <c r="H7" i="33"/>
  <c r="J7" i="33"/>
  <c r="L7" i="33"/>
  <c r="N7" i="33"/>
  <c r="D10" i="33"/>
  <c r="F10" i="33"/>
  <c r="H10" i="33"/>
  <c r="J10" i="33"/>
  <c r="L10" i="33"/>
  <c r="N10" i="33"/>
  <c r="D64" i="33"/>
  <c r="F64" i="33"/>
  <c r="H64" i="33"/>
  <c r="J64" i="33"/>
  <c r="L64" i="33"/>
  <c r="N64" i="33"/>
  <c r="D75" i="33"/>
  <c r="F75" i="33"/>
  <c r="H75" i="33"/>
  <c r="J75" i="33"/>
  <c r="L75" i="33"/>
  <c r="N75" i="33"/>
  <c r="D92" i="33"/>
  <c r="F92" i="33"/>
  <c r="H92" i="33"/>
  <c r="J92" i="33"/>
  <c r="L92" i="33"/>
  <c r="N92" i="33"/>
  <c r="D101" i="33"/>
  <c r="F101" i="33"/>
  <c r="H101" i="33"/>
  <c r="J101" i="33"/>
  <c r="L101" i="33"/>
  <c r="N101" i="33"/>
  <c r="D106" i="33"/>
  <c r="F106" i="33"/>
  <c r="H106" i="33"/>
  <c r="J106" i="33"/>
  <c r="L106" i="33"/>
  <c r="N106" i="33"/>
  <c r="D112" i="33"/>
  <c r="F112" i="33"/>
  <c r="H112" i="33"/>
  <c r="J112" i="33"/>
  <c r="L112" i="33"/>
  <c r="N112" i="33"/>
  <c r="D125" i="33"/>
  <c r="F125" i="33"/>
  <c r="H125" i="33"/>
  <c r="J125" i="33"/>
  <c r="L125" i="33"/>
  <c r="N125" i="33"/>
  <c r="D143" i="33"/>
  <c r="F143" i="33"/>
  <c r="H143" i="33"/>
  <c r="J143" i="33"/>
  <c r="L143" i="33"/>
  <c r="N143" i="33"/>
  <c r="K3" i="32"/>
  <c r="I2" i="32"/>
  <c r="D44" i="32"/>
  <c r="F44" i="32"/>
  <c r="H44" i="32"/>
  <c r="J44" i="32"/>
  <c r="L44" i="32"/>
  <c r="N44" i="32"/>
  <c r="N140" i="32"/>
  <c r="G2" i="32"/>
  <c r="D7" i="32"/>
  <c r="F7" i="32"/>
  <c r="H7" i="32"/>
  <c r="J7" i="32"/>
  <c r="L7" i="32"/>
  <c r="N7" i="32"/>
  <c r="D10" i="32"/>
  <c r="F10" i="32"/>
  <c r="H10" i="32"/>
  <c r="J10" i="32"/>
  <c r="L10" i="32"/>
  <c r="N10" i="32"/>
  <c r="D64" i="32"/>
  <c r="F64" i="32"/>
  <c r="H64" i="32"/>
  <c r="J64" i="32"/>
  <c r="L64" i="32"/>
  <c r="N64" i="32"/>
  <c r="D75" i="32"/>
  <c r="F75" i="32"/>
  <c r="H75" i="32"/>
  <c r="J75" i="32"/>
  <c r="L75" i="32"/>
  <c r="N75" i="32"/>
  <c r="D92" i="32"/>
  <c r="F92" i="32"/>
  <c r="H92" i="32"/>
  <c r="J92" i="32"/>
  <c r="L92" i="32"/>
  <c r="N92" i="32"/>
  <c r="D101" i="32"/>
  <c r="F101" i="32"/>
  <c r="H101" i="32"/>
  <c r="J101" i="32"/>
  <c r="L101" i="32"/>
  <c r="N101" i="32"/>
  <c r="D106" i="32"/>
  <c r="F106" i="32"/>
  <c r="H106" i="32"/>
  <c r="J106" i="32"/>
  <c r="L106" i="32"/>
  <c r="N106" i="32"/>
  <c r="D112" i="32"/>
  <c r="F112" i="32"/>
  <c r="H112" i="32"/>
  <c r="J112" i="32"/>
  <c r="L112" i="32"/>
  <c r="N112" i="32"/>
  <c r="D125" i="32"/>
  <c r="F125" i="32"/>
  <c r="H125" i="32"/>
  <c r="J125" i="32"/>
  <c r="L125" i="32"/>
  <c r="N125" i="32"/>
  <c r="D143" i="32"/>
  <c r="F143" i="32"/>
  <c r="H143" i="32"/>
  <c r="J143" i="32"/>
  <c r="L143" i="32"/>
  <c r="N143" i="32"/>
  <c r="K3" i="31"/>
  <c r="I2" i="31"/>
  <c r="D44" i="31"/>
  <c r="F44" i="31"/>
  <c r="H44" i="31"/>
  <c r="J44" i="31"/>
  <c r="L44" i="31"/>
  <c r="N44" i="31"/>
  <c r="G2" i="31"/>
  <c r="D7" i="31"/>
  <c r="F7" i="31"/>
  <c r="H7" i="31"/>
  <c r="J7" i="31"/>
  <c r="L7" i="31"/>
  <c r="N7" i="31"/>
  <c r="D10" i="31"/>
  <c r="F10" i="31"/>
  <c r="H10" i="31"/>
  <c r="J10" i="31"/>
  <c r="L10" i="31"/>
  <c r="N10" i="31"/>
  <c r="D64" i="31"/>
  <c r="F64" i="31"/>
  <c r="H64" i="31"/>
  <c r="J64" i="31"/>
  <c r="L64" i="31"/>
  <c r="N64" i="31"/>
  <c r="D75" i="31"/>
  <c r="F75" i="31"/>
  <c r="H75" i="31"/>
  <c r="J75" i="31"/>
  <c r="L75" i="31"/>
  <c r="N75" i="31"/>
  <c r="D92" i="31"/>
  <c r="F92" i="31"/>
  <c r="H92" i="31"/>
  <c r="J92" i="31"/>
  <c r="L92" i="31"/>
  <c r="N92" i="31"/>
  <c r="D101" i="31"/>
  <c r="F101" i="31"/>
  <c r="H101" i="31"/>
  <c r="J101" i="31"/>
  <c r="L101" i="31"/>
  <c r="N101" i="31"/>
  <c r="D106" i="31"/>
  <c r="F106" i="31"/>
  <c r="H106" i="31"/>
  <c r="J106" i="31"/>
  <c r="L106" i="31"/>
  <c r="N106" i="31"/>
  <c r="D112" i="31"/>
  <c r="F112" i="31"/>
  <c r="H112" i="31"/>
  <c r="J112" i="31"/>
  <c r="L112" i="31"/>
  <c r="N112" i="31"/>
  <c r="D125" i="31"/>
  <c r="F125" i="31"/>
  <c r="H125" i="31"/>
  <c r="J125" i="31"/>
  <c r="L125" i="31"/>
  <c r="N125" i="31"/>
  <c r="D143" i="31"/>
  <c r="F143" i="31"/>
  <c r="H143" i="31"/>
  <c r="J143" i="31"/>
  <c r="L143" i="31"/>
  <c r="N143" i="31"/>
  <c r="E9" i="23"/>
  <c r="E9" i="26"/>
  <c r="E9" i="27"/>
  <c r="E9" i="25"/>
  <c r="E9" i="28"/>
  <c r="E9" i="29"/>
  <c r="E9" i="30"/>
  <c r="D88" i="29"/>
  <c r="F88" i="29"/>
  <c r="H88" i="29"/>
  <c r="J88" i="29"/>
  <c r="L88" i="29"/>
  <c r="N88" i="29"/>
  <c r="P88" i="29"/>
  <c r="D46" i="29"/>
  <c r="E46" i="29"/>
  <c r="F46" i="29"/>
  <c r="G46" i="29"/>
  <c r="H46" i="29"/>
  <c r="I46" i="29"/>
  <c r="J46" i="29"/>
  <c r="K46" i="29"/>
  <c r="L46" i="29"/>
  <c r="M46" i="29"/>
  <c r="N46" i="29"/>
  <c r="O46" i="29"/>
  <c r="P46" i="29"/>
  <c r="Q46" i="29"/>
  <c r="D88" i="28"/>
  <c r="F88" i="28"/>
  <c r="H88" i="28"/>
  <c r="J88" i="28"/>
  <c r="L88" i="28"/>
  <c r="N88" i="28"/>
  <c r="P88" i="28"/>
  <c r="D46" i="28"/>
  <c r="E46" i="28"/>
  <c r="F46" i="28"/>
  <c r="G46" i="28"/>
  <c r="H46" i="28"/>
  <c r="I46" i="28"/>
  <c r="J46" i="28"/>
  <c r="K46" i="28"/>
  <c r="L46" i="28"/>
  <c r="M46" i="28"/>
  <c r="N46" i="28"/>
  <c r="O46" i="28"/>
  <c r="P46" i="28"/>
  <c r="Q46" i="28"/>
  <c r="D88" i="26"/>
  <c r="F88" i="26"/>
  <c r="H88" i="26"/>
  <c r="J88" i="26"/>
  <c r="L88" i="26"/>
  <c r="N88" i="26"/>
  <c r="P88" i="26"/>
  <c r="D46" i="26"/>
  <c r="E46" i="26"/>
  <c r="F46" i="26"/>
  <c r="G46" i="26"/>
  <c r="H46" i="26"/>
  <c r="I46" i="26"/>
  <c r="J46" i="26"/>
  <c r="K46" i="26"/>
  <c r="L46" i="26"/>
  <c r="M46" i="26"/>
  <c r="N46" i="26"/>
  <c r="O46" i="26"/>
  <c r="P46" i="26"/>
  <c r="Q46" i="26"/>
  <c r="D88" i="27"/>
  <c r="F88" i="27"/>
  <c r="H88" i="27"/>
  <c r="J88" i="27"/>
  <c r="L88" i="27"/>
  <c r="N88" i="27"/>
  <c r="P88" i="27"/>
  <c r="D46" i="27"/>
  <c r="E46" i="27"/>
  <c r="F46" i="27"/>
  <c r="G46" i="27"/>
  <c r="H46" i="27"/>
  <c r="I46" i="27"/>
  <c r="J46" i="27"/>
  <c r="K46" i="27"/>
  <c r="L46" i="27"/>
  <c r="M46" i="27"/>
  <c r="N46" i="27"/>
  <c r="O46" i="27"/>
  <c r="P46" i="27"/>
  <c r="Q46" i="27"/>
  <c r="D88" i="25"/>
  <c r="F88" i="25"/>
  <c r="H88" i="25"/>
  <c r="J88" i="25"/>
  <c r="L88" i="25"/>
  <c r="N88" i="25"/>
  <c r="P88" i="25"/>
  <c r="D46" i="25"/>
  <c r="E46" i="25"/>
  <c r="F46" i="25"/>
  <c r="G46" i="25"/>
  <c r="H46" i="25"/>
  <c r="I46" i="25"/>
  <c r="J46" i="25"/>
  <c r="K46" i="25"/>
  <c r="L46" i="25"/>
  <c r="M46" i="25"/>
  <c r="N46" i="25"/>
  <c r="O46" i="25"/>
  <c r="P46" i="25"/>
  <c r="Q46" i="25"/>
  <c r="J88" i="23"/>
  <c r="L88" i="23"/>
  <c r="N88" i="23"/>
  <c r="P88" i="23"/>
  <c r="H88" i="23"/>
  <c r="F88" i="23"/>
  <c r="D68" i="23"/>
  <c r="F47" i="23"/>
  <c r="H47" i="23"/>
  <c r="J47" i="23"/>
  <c r="L47" i="23"/>
  <c r="N47" i="23"/>
  <c r="P47" i="23"/>
  <c r="D47" i="23"/>
  <c r="D46" i="23"/>
  <c r="E46" i="23"/>
  <c r="F46" i="23"/>
  <c r="G46" i="23"/>
  <c r="H46" i="23"/>
  <c r="I46" i="23"/>
  <c r="J46" i="23"/>
  <c r="K46" i="23"/>
  <c r="L46" i="23"/>
  <c r="M46" i="23"/>
  <c r="N46" i="23"/>
  <c r="O46" i="23"/>
  <c r="P46" i="23"/>
  <c r="Q46" i="23"/>
  <c r="D88" i="23"/>
  <c r="E88" i="24"/>
  <c r="E88" i="46" s="1"/>
  <c r="G88" i="24"/>
  <c r="G88" i="46" s="1"/>
  <c r="I88" i="24"/>
  <c r="I88" i="46" s="1"/>
  <c r="K88" i="24"/>
  <c r="K88" i="46" s="1"/>
  <c r="M88" i="24"/>
  <c r="M88" i="46" s="1"/>
  <c r="O88" i="24"/>
  <c r="O88" i="46" s="1"/>
  <c r="Q88" i="24"/>
  <c r="Q88" i="46" s="1"/>
  <c r="B77" i="30"/>
  <c r="E3" i="30"/>
  <c r="G3" i="30" s="1"/>
  <c r="I3" i="30" s="1"/>
  <c r="E145" i="24"/>
  <c r="E145" i="46" s="1"/>
  <c r="G145" i="24"/>
  <c r="G145" i="46" s="1"/>
  <c r="I145" i="24"/>
  <c r="I145" i="46" s="1"/>
  <c r="K145" i="24"/>
  <c r="K145" i="46" s="1"/>
  <c r="M145" i="24"/>
  <c r="M145" i="46" s="1"/>
  <c r="O145" i="24"/>
  <c r="O145" i="46" s="1"/>
  <c r="Q145" i="24"/>
  <c r="Q145" i="46" s="1"/>
  <c r="D114" i="28"/>
  <c r="F114" i="28"/>
  <c r="H114" i="28"/>
  <c r="J114" i="28"/>
  <c r="L114" i="28"/>
  <c r="N114" i="28"/>
  <c r="P114" i="28"/>
  <c r="D115" i="28"/>
  <c r="F115" i="28"/>
  <c r="H115" i="28"/>
  <c r="J115" i="28"/>
  <c r="L115" i="28"/>
  <c r="N115" i="28"/>
  <c r="P115" i="28"/>
  <c r="D116" i="28"/>
  <c r="F116" i="28"/>
  <c r="H116" i="28"/>
  <c r="J116" i="28"/>
  <c r="L116" i="28"/>
  <c r="N116" i="28"/>
  <c r="P116" i="28"/>
  <c r="D118" i="28"/>
  <c r="F118" i="28"/>
  <c r="H118" i="28"/>
  <c r="J118" i="28"/>
  <c r="L118" i="28"/>
  <c r="N118" i="28"/>
  <c r="P118" i="28"/>
  <c r="D120" i="28"/>
  <c r="F120" i="28"/>
  <c r="H120" i="28"/>
  <c r="J120" i="28"/>
  <c r="L120" i="28"/>
  <c r="N120" i="28"/>
  <c r="P120" i="28"/>
  <c r="D122" i="28"/>
  <c r="F122" i="28"/>
  <c r="H122" i="28"/>
  <c r="J122" i="28"/>
  <c r="L122" i="28"/>
  <c r="N122" i="28"/>
  <c r="P122" i="28"/>
  <c r="D124" i="28"/>
  <c r="F124" i="28"/>
  <c r="H124" i="28"/>
  <c r="J124" i="28"/>
  <c r="L124" i="28"/>
  <c r="N124" i="28"/>
  <c r="P124" i="28"/>
  <c r="D126" i="28"/>
  <c r="F126" i="28"/>
  <c r="H126" i="28"/>
  <c r="J126" i="28"/>
  <c r="L126" i="28"/>
  <c r="N126" i="28"/>
  <c r="P126" i="28"/>
  <c r="D127" i="28"/>
  <c r="F127" i="28"/>
  <c r="H127" i="28"/>
  <c r="J127" i="28"/>
  <c r="L127" i="28"/>
  <c r="N127" i="28"/>
  <c r="P127" i="28"/>
  <c r="D128" i="28"/>
  <c r="F128" i="28"/>
  <c r="H128" i="28"/>
  <c r="J128" i="28"/>
  <c r="L128" i="28"/>
  <c r="N128" i="28"/>
  <c r="P128" i="28"/>
  <c r="D133" i="28"/>
  <c r="F133" i="28"/>
  <c r="H133" i="28"/>
  <c r="J133" i="28"/>
  <c r="L133" i="28"/>
  <c r="N133" i="28"/>
  <c r="P133" i="28"/>
  <c r="D134" i="28"/>
  <c r="F134" i="28"/>
  <c r="H134" i="28"/>
  <c r="J134" i="28"/>
  <c r="L134" i="28"/>
  <c r="N134" i="28"/>
  <c r="P134" i="28"/>
  <c r="D135" i="28"/>
  <c r="F135" i="28"/>
  <c r="H135" i="28"/>
  <c r="J135" i="28"/>
  <c r="L135" i="28"/>
  <c r="N135" i="28"/>
  <c r="P135" i="28"/>
  <c r="D136" i="28"/>
  <c r="F136" i="28"/>
  <c r="H136" i="28"/>
  <c r="J136" i="28"/>
  <c r="L136" i="28"/>
  <c r="N136" i="28"/>
  <c r="P136" i="28"/>
  <c r="D139" i="28"/>
  <c r="F139" i="28"/>
  <c r="H139" i="28"/>
  <c r="J139" i="28"/>
  <c r="L139" i="28"/>
  <c r="N139" i="28"/>
  <c r="P139" i="28"/>
  <c r="D141" i="28"/>
  <c r="F141" i="28"/>
  <c r="H141" i="28"/>
  <c r="J141" i="28"/>
  <c r="L141" i="28"/>
  <c r="N141" i="28"/>
  <c r="P141" i="28"/>
  <c r="D142" i="28"/>
  <c r="F142" i="28"/>
  <c r="H142" i="28"/>
  <c r="J142" i="28"/>
  <c r="L142" i="28"/>
  <c r="N142" i="28"/>
  <c r="P142" i="28"/>
  <c r="D144" i="28"/>
  <c r="F144" i="28"/>
  <c r="H144" i="28"/>
  <c r="J144" i="28"/>
  <c r="L144" i="28"/>
  <c r="N144" i="28"/>
  <c r="P144" i="28"/>
  <c r="D145" i="28"/>
  <c r="F145" i="28"/>
  <c r="H145" i="28"/>
  <c r="J145" i="28"/>
  <c r="L145" i="28"/>
  <c r="N145" i="28"/>
  <c r="P145" i="28"/>
  <c r="D93" i="28"/>
  <c r="F93" i="28"/>
  <c r="H93" i="28"/>
  <c r="J93" i="28"/>
  <c r="L93" i="28"/>
  <c r="N93" i="28"/>
  <c r="P93" i="28"/>
  <c r="D94" i="28"/>
  <c r="F94" i="28"/>
  <c r="H94" i="28"/>
  <c r="J94" i="28"/>
  <c r="L94" i="28"/>
  <c r="N94" i="28"/>
  <c r="P94" i="28"/>
  <c r="D96" i="28"/>
  <c r="F96" i="28"/>
  <c r="H96" i="28"/>
  <c r="J96" i="28"/>
  <c r="L96" i="28"/>
  <c r="N96" i="28"/>
  <c r="P96" i="28"/>
  <c r="D97" i="28"/>
  <c r="F97" i="28"/>
  <c r="H97" i="28"/>
  <c r="J97" i="28"/>
  <c r="L97" i="28"/>
  <c r="N97" i="28"/>
  <c r="P97" i="28"/>
  <c r="D98" i="28"/>
  <c r="F98" i="28"/>
  <c r="H98" i="28"/>
  <c r="J98" i="28"/>
  <c r="L98" i="28"/>
  <c r="N98" i="28"/>
  <c r="P98" i="28"/>
  <c r="D99" i="28"/>
  <c r="F99" i="28"/>
  <c r="H99" i="28"/>
  <c r="J99" i="28"/>
  <c r="L99" i="28"/>
  <c r="N99" i="28"/>
  <c r="P99" i="28"/>
  <c r="D102" i="28"/>
  <c r="F102" i="28"/>
  <c r="H102" i="28"/>
  <c r="J102" i="28"/>
  <c r="L102" i="28"/>
  <c r="N102" i="28"/>
  <c r="P102" i="28"/>
  <c r="D104" i="28"/>
  <c r="F104" i="28"/>
  <c r="H104" i="28"/>
  <c r="J104" i="28"/>
  <c r="L104" i="28"/>
  <c r="N104" i="28"/>
  <c r="P104" i="28"/>
  <c r="D108" i="28"/>
  <c r="F108" i="28"/>
  <c r="H108" i="28"/>
  <c r="J108" i="28"/>
  <c r="L108" i="28"/>
  <c r="N108" i="28"/>
  <c r="P108" i="28"/>
  <c r="D109" i="28"/>
  <c r="F109" i="28"/>
  <c r="H109" i="28"/>
  <c r="J109" i="28"/>
  <c r="L109" i="28"/>
  <c r="N109" i="28"/>
  <c r="P109" i="28"/>
  <c r="D110" i="28"/>
  <c r="F110" i="28"/>
  <c r="H110" i="28"/>
  <c r="J110" i="28"/>
  <c r="L110" i="28"/>
  <c r="N110" i="28"/>
  <c r="P110" i="28"/>
  <c r="D111" i="28"/>
  <c r="F111" i="28"/>
  <c r="H111" i="28"/>
  <c r="J111" i="28"/>
  <c r="L111" i="28"/>
  <c r="N111" i="28"/>
  <c r="P111" i="28"/>
  <c r="D113" i="28"/>
  <c r="F113" i="28"/>
  <c r="H113" i="28"/>
  <c r="J113" i="28"/>
  <c r="L113" i="28"/>
  <c r="N113" i="28"/>
  <c r="P113" i="28"/>
  <c r="D69" i="28"/>
  <c r="F69" i="28"/>
  <c r="H69" i="28"/>
  <c r="J69" i="28"/>
  <c r="L69" i="28"/>
  <c r="N69" i="28"/>
  <c r="P69" i="28"/>
  <c r="D70" i="28"/>
  <c r="F70" i="28"/>
  <c r="H70" i="28"/>
  <c r="J70" i="28"/>
  <c r="L70" i="28"/>
  <c r="N70" i="28"/>
  <c r="P70" i="28"/>
  <c r="D72" i="28"/>
  <c r="F72" i="28"/>
  <c r="H72" i="28"/>
  <c r="J72" i="28"/>
  <c r="L72" i="28"/>
  <c r="N72" i="28"/>
  <c r="P72" i="28"/>
  <c r="D73" i="28"/>
  <c r="F73" i="28"/>
  <c r="H73" i="28"/>
  <c r="J73" i="28"/>
  <c r="L73" i="28"/>
  <c r="N73" i="28"/>
  <c r="P73" i="28"/>
  <c r="D74" i="28"/>
  <c r="F74" i="28"/>
  <c r="H74" i="28"/>
  <c r="J74" i="28"/>
  <c r="L74" i="28"/>
  <c r="N74" i="28"/>
  <c r="P74" i="28"/>
  <c r="D76" i="28"/>
  <c r="F76" i="28"/>
  <c r="H76" i="28"/>
  <c r="J76" i="28"/>
  <c r="L76" i="28"/>
  <c r="N76" i="28"/>
  <c r="P76" i="28"/>
  <c r="D77" i="28"/>
  <c r="F77" i="28"/>
  <c r="H77" i="28"/>
  <c r="J77" i="28"/>
  <c r="L77" i="28"/>
  <c r="N77" i="28"/>
  <c r="P77" i="28"/>
  <c r="D78" i="28"/>
  <c r="F78" i="28"/>
  <c r="H78" i="28"/>
  <c r="J78" i="28"/>
  <c r="L78" i="28"/>
  <c r="N78" i="28"/>
  <c r="P78" i="28"/>
  <c r="D79" i="28"/>
  <c r="F79" i="28"/>
  <c r="H79" i="28"/>
  <c r="J79" i="28"/>
  <c r="L79" i="28"/>
  <c r="N79" i="28"/>
  <c r="P79" i="28"/>
  <c r="D80" i="28"/>
  <c r="F80" i="28"/>
  <c r="H80" i="28"/>
  <c r="J80" i="28"/>
  <c r="L80" i="28"/>
  <c r="N80" i="28"/>
  <c r="P80" i="28"/>
  <c r="D81" i="28"/>
  <c r="F81" i="28"/>
  <c r="H81" i="28"/>
  <c r="J81" i="28"/>
  <c r="L81" i="28"/>
  <c r="N81" i="28"/>
  <c r="P81" i="28"/>
  <c r="D82" i="28"/>
  <c r="F82" i="28"/>
  <c r="H82" i="28"/>
  <c r="J82" i="28"/>
  <c r="L82" i="28"/>
  <c r="N82" i="28"/>
  <c r="P82" i="28"/>
  <c r="D83" i="28"/>
  <c r="F83" i="28"/>
  <c r="H83" i="28"/>
  <c r="J83" i="28"/>
  <c r="L83" i="28"/>
  <c r="N83" i="28"/>
  <c r="P83" i="28"/>
  <c r="D84" i="28"/>
  <c r="F84" i="28"/>
  <c r="H84" i="28"/>
  <c r="J84" i="28"/>
  <c r="L84" i="28"/>
  <c r="N84" i="28"/>
  <c r="P84" i="28"/>
  <c r="D85" i="28"/>
  <c r="F85" i="28"/>
  <c r="H85" i="28"/>
  <c r="J85" i="28"/>
  <c r="L85" i="28"/>
  <c r="N85" i="28"/>
  <c r="P85" i="28"/>
  <c r="D86" i="28"/>
  <c r="F86" i="28"/>
  <c r="H86" i="28"/>
  <c r="J86" i="28"/>
  <c r="L86" i="28"/>
  <c r="N86" i="28"/>
  <c r="P86" i="28"/>
  <c r="D87" i="28"/>
  <c r="F87" i="28"/>
  <c r="H87" i="28"/>
  <c r="J87" i="28"/>
  <c r="L87" i="28"/>
  <c r="N87" i="28"/>
  <c r="P87" i="28"/>
  <c r="D89" i="28"/>
  <c r="F89" i="28"/>
  <c r="H89" i="28"/>
  <c r="J89" i="28"/>
  <c r="L89" i="28"/>
  <c r="N89" i="28"/>
  <c r="P89" i="28"/>
  <c r="D90" i="28"/>
  <c r="F90" i="28"/>
  <c r="H90" i="28"/>
  <c r="J90" i="28"/>
  <c r="L90" i="28"/>
  <c r="N90" i="28"/>
  <c r="P90" i="28"/>
  <c r="D91" i="28"/>
  <c r="F91" i="28"/>
  <c r="H91" i="28"/>
  <c r="J91" i="28"/>
  <c r="L91" i="28"/>
  <c r="N91" i="28"/>
  <c r="P91" i="28"/>
  <c r="D68" i="28"/>
  <c r="F68" i="28"/>
  <c r="H68" i="28"/>
  <c r="J68" i="28"/>
  <c r="L68" i="28"/>
  <c r="N68" i="28"/>
  <c r="P68" i="28"/>
  <c r="D86" i="29"/>
  <c r="F86" i="29"/>
  <c r="H86" i="29"/>
  <c r="J86" i="29"/>
  <c r="L86" i="29"/>
  <c r="N86" i="29"/>
  <c r="P86" i="29"/>
  <c r="D86" i="26"/>
  <c r="F86" i="26"/>
  <c r="H86" i="26"/>
  <c r="J86" i="26"/>
  <c r="L86" i="26"/>
  <c r="N86" i="26"/>
  <c r="P86" i="26"/>
  <c r="D86" i="27"/>
  <c r="F86" i="27"/>
  <c r="H86" i="27"/>
  <c r="J86" i="27"/>
  <c r="L86" i="27"/>
  <c r="N86" i="27"/>
  <c r="P86" i="27"/>
  <c r="D86" i="25"/>
  <c r="F86" i="25"/>
  <c r="H86" i="25"/>
  <c r="J86" i="25"/>
  <c r="L86" i="25"/>
  <c r="N86" i="25"/>
  <c r="P86" i="25"/>
  <c r="D86" i="23"/>
  <c r="F86" i="23"/>
  <c r="H86" i="23"/>
  <c r="J86" i="23"/>
  <c r="L86" i="23"/>
  <c r="N86" i="23"/>
  <c r="P86" i="23"/>
  <c r="E86" i="24"/>
  <c r="G86" i="24"/>
  <c r="G86" i="46" s="1"/>
  <c r="I86" i="24"/>
  <c r="I86" i="46" s="1"/>
  <c r="K86" i="24"/>
  <c r="K86" i="46" s="1"/>
  <c r="M86" i="24"/>
  <c r="M86" i="46" s="1"/>
  <c r="O86" i="24"/>
  <c r="O86" i="46" s="1"/>
  <c r="Q86" i="24"/>
  <c r="Q86" i="46" s="1"/>
  <c r="D85" i="29"/>
  <c r="F85" i="29"/>
  <c r="H85" i="29"/>
  <c r="J85" i="29"/>
  <c r="L85" i="29"/>
  <c r="N85" i="29"/>
  <c r="P85" i="29"/>
  <c r="D85" i="26"/>
  <c r="F85" i="26"/>
  <c r="H85" i="26"/>
  <c r="J85" i="26"/>
  <c r="L85" i="26"/>
  <c r="N85" i="26"/>
  <c r="P85" i="26"/>
  <c r="D85" i="27"/>
  <c r="F85" i="27"/>
  <c r="H85" i="27"/>
  <c r="J85" i="27"/>
  <c r="L85" i="27"/>
  <c r="N85" i="27"/>
  <c r="P85" i="27"/>
  <c r="D85" i="25"/>
  <c r="F85" i="25"/>
  <c r="H85" i="25"/>
  <c r="J85" i="25"/>
  <c r="L85" i="25"/>
  <c r="N85" i="25"/>
  <c r="P85" i="25"/>
  <c r="D85" i="23"/>
  <c r="F85" i="23"/>
  <c r="H85" i="23"/>
  <c r="J85" i="23"/>
  <c r="L85" i="23"/>
  <c r="N85" i="23"/>
  <c r="P85" i="23"/>
  <c r="E85" i="24"/>
  <c r="E85" i="46" s="1"/>
  <c r="G85" i="24"/>
  <c r="G85" i="46" s="1"/>
  <c r="I85" i="24"/>
  <c r="I85" i="46" s="1"/>
  <c r="K85" i="24"/>
  <c r="K85" i="46" s="1"/>
  <c r="M85" i="24"/>
  <c r="M85" i="46" s="1"/>
  <c r="O85" i="24"/>
  <c r="O85" i="46" s="1"/>
  <c r="Q85" i="24"/>
  <c r="Q85" i="46" s="1"/>
  <c r="D68" i="29"/>
  <c r="F68" i="29"/>
  <c r="H68" i="29"/>
  <c r="J68" i="29"/>
  <c r="L68" i="29"/>
  <c r="N68" i="29"/>
  <c r="P68" i="29"/>
  <c r="D68" i="26"/>
  <c r="F68" i="26"/>
  <c r="H68" i="26"/>
  <c r="J68" i="26"/>
  <c r="L68" i="26"/>
  <c r="N68" i="26"/>
  <c r="P68" i="26"/>
  <c r="D68" i="27"/>
  <c r="F68" i="27"/>
  <c r="H68" i="27"/>
  <c r="J68" i="27"/>
  <c r="L68" i="27"/>
  <c r="N68" i="27"/>
  <c r="P68" i="27"/>
  <c r="D68" i="25"/>
  <c r="F68" i="25"/>
  <c r="H68" i="25"/>
  <c r="J68" i="25"/>
  <c r="L68" i="25"/>
  <c r="N68" i="25"/>
  <c r="P68" i="25"/>
  <c r="F68" i="23"/>
  <c r="H68" i="23"/>
  <c r="J68" i="23"/>
  <c r="L68" i="23"/>
  <c r="N68" i="23"/>
  <c r="P68" i="23"/>
  <c r="G68" i="24"/>
  <c r="G68" i="46" s="1"/>
  <c r="I68" i="24"/>
  <c r="I68" i="46" s="1"/>
  <c r="K68" i="24"/>
  <c r="K68" i="46" s="1"/>
  <c r="M68" i="24"/>
  <c r="M68" i="46" s="1"/>
  <c r="O68" i="24"/>
  <c r="O68" i="46" s="1"/>
  <c r="Q68" i="24"/>
  <c r="Q68" i="46" s="1"/>
  <c r="E68" i="24"/>
  <c r="E68" i="46" s="1"/>
  <c r="D116" i="26"/>
  <c r="F116" i="26"/>
  <c r="H116" i="26"/>
  <c r="J116" i="26"/>
  <c r="L116" i="26"/>
  <c r="N116" i="26"/>
  <c r="P116" i="26"/>
  <c r="D65" i="26"/>
  <c r="F65" i="26"/>
  <c r="H65" i="26"/>
  <c r="J65" i="26"/>
  <c r="L65" i="26"/>
  <c r="N65" i="26"/>
  <c r="P65" i="26"/>
  <c r="D116" i="29"/>
  <c r="F116" i="29"/>
  <c r="H116" i="29"/>
  <c r="J116" i="29"/>
  <c r="L116" i="29"/>
  <c r="N116" i="29"/>
  <c r="P116" i="29"/>
  <c r="D65" i="29"/>
  <c r="F65" i="29"/>
  <c r="H65" i="29"/>
  <c r="J65" i="29"/>
  <c r="L65" i="29"/>
  <c r="N65" i="29"/>
  <c r="P65" i="29"/>
  <c r="D65" i="28"/>
  <c r="F65" i="28"/>
  <c r="H65" i="28"/>
  <c r="J65" i="28"/>
  <c r="L65" i="28"/>
  <c r="N65" i="28"/>
  <c r="P65" i="28"/>
  <c r="D65" i="27"/>
  <c r="F65" i="27"/>
  <c r="H65" i="27"/>
  <c r="J65" i="27"/>
  <c r="L65" i="27"/>
  <c r="N65" i="27"/>
  <c r="P65" i="27"/>
  <c r="D65" i="25"/>
  <c r="F65" i="25"/>
  <c r="H65" i="25"/>
  <c r="J65" i="25"/>
  <c r="L65" i="25"/>
  <c r="N65" i="25"/>
  <c r="P65" i="25"/>
  <c r="D65" i="23"/>
  <c r="F65" i="23"/>
  <c r="H65" i="23"/>
  <c r="J65" i="23"/>
  <c r="L65" i="23"/>
  <c r="N65" i="23"/>
  <c r="P65" i="23"/>
  <c r="E65" i="24"/>
  <c r="E65" i="46" s="1"/>
  <c r="G65" i="24"/>
  <c r="G65" i="46" s="1"/>
  <c r="I65" i="24"/>
  <c r="I65" i="46" s="1"/>
  <c r="K65" i="24"/>
  <c r="K65" i="46" s="1"/>
  <c r="M65" i="24"/>
  <c r="M65" i="46" s="1"/>
  <c r="O65" i="24"/>
  <c r="O65" i="46" s="1"/>
  <c r="Q65" i="24"/>
  <c r="Q65" i="46" s="1"/>
  <c r="F116" i="27"/>
  <c r="H116" i="27"/>
  <c r="J116" i="27"/>
  <c r="L116" i="27"/>
  <c r="N116" i="27"/>
  <c r="P116" i="27"/>
  <c r="D116" i="27"/>
  <c r="H116" i="25"/>
  <c r="J116" i="25"/>
  <c r="L116" i="25"/>
  <c r="N116" i="25"/>
  <c r="P116" i="25"/>
  <c r="F116" i="25"/>
  <c r="D116" i="25"/>
  <c r="P116" i="23"/>
  <c r="N116" i="23"/>
  <c r="L116" i="23"/>
  <c r="J116" i="23"/>
  <c r="L115" i="23"/>
  <c r="N115" i="23"/>
  <c r="P115" i="23"/>
  <c r="H116" i="23"/>
  <c r="F116" i="23"/>
  <c r="D116" i="23"/>
  <c r="Q116" i="24"/>
  <c r="Q116" i="46" s="1"/>
  <c r="O116" i="24"/>
  <c r="O116" i="46" s="1"/>
  <c r="M116" i="24"/>
  <c r="M116" i="46" s="1"/>
  <c r="K116" i="24"/>
  <c r="K116" i="46" s="1"/>
  <c r="I116" i="24"/>
  <c r="I116" i="46" s="1"/>
  <c r="G116" i="24"/>
  <c r="G116" i="46" s="1"/>
  <c r="E116" i="24"/>
  <c r="E116" i="46" s="1"/>
  <c r="A19" i="29"/>
  <c r="A4" i="29"/>
  <c r="P145" i="29"/>
  <c r="N145" i="29"/>
  <c r="L145" i="29"/>
  <c r="J145" i="29"/>
  <c r="H145" i="29"/>
  <c r="F145" i="29"/>
  <c r="D145" i="29"/>
  <c r="P144" i="29"/>
  <c r="N144" i="29"/>
  <c r="L144" i="29"/>
  <c r="J144" i="29"/>
  <c r="H144" i="29"/>
  <c r="F144" i="29"/>
  <c r="D144" i="29"/>
  <c r="P143" i="29"/>
  <c r="P142" i="29"/>
  <c r="N142" i="29"/>
  <c r="L142" i="29"/>
  <c r="J142" i="29"/>
  <c r="H142" i="29"/>
  <c r="F142" i="29"/>
  <c r="D142" i="29"/>
  <c r="P141" i="29"/>
  <c r="N141" i="29"/>
  <c r="L141" i="29"/>
  <c r="J141" i="29"/>
  <c r="H141" i="29"/>
  <c r="F141" i="29"/>
  <c r="D141" i="29"/>
  <c r="F140" i="29"/>
  <c r="D140" i="29"/>
  <c r="P140" i="29"/>
  <c r="P139" i="29"/>
  <c r="N139" i="29"/>
  <c r="L139" i="29"/>
  <c r="J139" i="29"/>
  <c r="H139" i="29"/>
  <c r="F139" i="29"/>
  <c r="D139" i="29"/>
  <c r="P136" i="29"/>
  <c r="N136" i="29"/>
  <c r="L136" i="29"/>
  <c r="J136" i="29"/>
  <c r="H136" i="29"/>
  <c r="F136" i="29"/>
  <c r="D136" i="29"/>
  <c r="P135" i="29"/>
  <c r="N135" i="29"/>
  <c r="L135" i="29"/>
  <c r="J135" i="29"/>
  <c r="H135" i="29"/>
  <c r="F135" i="29"/>
  <c r="D135" i="29"/>
  <c r="P134" i="29"/>
  <c r="N134" i="29"/>
  <c r="L134" i="29"/>
  <c r="J134" i="29"/>
  <c r="H134" i="29"/>
  <c r="F134" i="29"/>
  <c r="D134" i="29"/>
  <c r="P133" i="29"/>
  <c r="N133" i="29"/>
  <c r="L133" i="29"/>
  <c r="J133" i="29"/>
  <c r="H133" i="29"/>
  <c r="F133" i="29"/>
  <c r="D133" i="29"/>
  <c r="P128" i="29"/>
  <c r="N128" i="29"/>
  <c r="L128" i="29"/>
  <c r="J128" i="29"/>
  <c r="H128" i="29"/>
  <c r="F128" i="29"/>
  <c r="D128" i="29"/>
  <c r="P127" i="29"/>
  <c r="N127" i="29"/>
  <c r="L127" i="29"/>
  <c r="J127" i="29"/>
  <c r="H127" i="29"/>
  <c r="F127" i="29"/>
  <c r="D127" i="29"/>
  <c r="P126" i="29"/>
  <c r="N126" i="29"/>
  <c r="L126" i="29"/>
  <c r="J126" i="29"/>
  <c r="H126" i="29"/>
  <c r="F126" i="29"/>
  <c r="D126" i="29"/>
  <c r="P125" i="29"/>
  <c r="P124" i="29"/>
  <c r="N124" i="29"/>
  <c r="L124" i="29"/>
  <c r="J124" i="29"/>
  <c r="H124" i="29"/>
  <c r="F124" i="29"/>
  <c r="D124" i="29"/>
  <c r="P122" i="29"/>
  <c r="N122" i="29"/>
  <c r="L122" i="29"/>
  <c r="J122" i="29"/>
  <c r="H122" i="29"/>
  <c r="F122" i="29"/>
  <c r="D122" i="29"/>
  <c r="P121" i="29"/>
  <c r="N121" i="29"/>
  <c r="L121" i="29"/>
  <c r="J121" i="29"/>
  <c r="H121" i="29"/>
  <c r="F121" i="29"/>
  <c r="D121" i="29"/>
  <c r="P120" i="29"/>
  <c r="N120" i="29"/>
  <c r="L120" i="29"/>
  <c r="J120" i="29"/>
  <c r="H120" i="29"/>
  <c r="F120" i="29"/>
  <c r="D120" i="29"/>
  <c r="P118" i="29"/>
  <c r="N118" i="29"/>
  <c r="L118" i="29"/>
  <c r="J118" i="29"/>
  <c r="H118" i="29"/>
  <c r="F118" i="29"/>
  <c r="D118" i="29"/>
  <c r="P115" i="29"/>
  <c r="N115" i="29"/>
  <c r="L115" i="29"/>
  <c r="J115" i="29"/>
  <c r="H115" i="29"/>
  <c r="F115" i="29"/>
  <c r="D115" i="29"/>
  <c r="P114" i="29"/>
  <c r="N114" i="29"/>
  <c r="L114" i="29"/>
  <c r="J114" i="29"/>
  <c r="H114" i="29"/>
  <c r="F114" i="29"/>
  <c r="D114" i="29"/>
  <c r="P113" i="29"/>
  <c r="N113" i="29"/>
  <c r="L113" i="29"/>
  <c r="J113" i="29"/>
  <c r="H113" i="29"/>
  <c r="F113" i="29"/>
  <c r="D113" i="29"/>
  <c r="P112" i="29"/>
  <c r="P111" i="29"/>
  <c r="N111" i="29"/>
  <c r="L111" i="29"/>
  <c r="J111" i="29"/>
  <c r="H111" i="29"/>
  <c r="F111" i="29"/>
  <c r="D111" i="29"/>
  <c r="P110" i="29"/>
  <c r="N110" i="29"/>
  <c r="L110" i="29"/>
  <c r="J110" i="29"/>
  <c r="H110" i="29"/>
  <c r="F110" i="29"/>
  <c r="D110" i="29"/>
  <c r="P109" i="29"/>
  <c r="N109" i="29"/>
  <c r="L109" i="29"/>
  <c r="J109" i="29"/>
  <c r="H109" i="29"/>
  <c r="F109" i="29"/>
  <c r="D109" i="29"/>
  <c r="P108" i="29"/>
  <c r="N108" i="29"/>
  <c r="L108" i="29"/>
  <c r="J108" i="29"/>
  <c r="H108" i="29"/>
  <c r="F108" i="29"/>
  <c r="D108" i="29"/>
  <c r="P107" i="29"/>
  <c r="P106" i="29"/>
  <c r="N106" i="29"/>
  <c r="L106" i="29"/>
  <c r="J106" i="29"/>
  <c r="H106" i="29"/>
  <c r="F106" i="29"/>
  <c r="D106" i="29"/>
  <c r="P105" i="29"/>
  <c r="P104" i="29"/>
  <c r="N104" i="29"/>
  <c r="L104" i="29"/>
  <c r="J104" i="29"/>
  <c r="H104" i="29"/>
  <c r="F104" i="29"/>
  <c r="D104" i="29"/>
  <c r="P102" i="29"/>
  <c r="N102" i="29"/>
  <c r="L102" i="29"/>
  <c r="J102" i="29"/>
  <c r="H102" i="29"/>
  <c r="F102" i="29"/>
  <c r="D102" i="29"/>
  <c r="P101" i="29"/>
  <c r="P100" i="29"/>
  <c r="N100" i="29"/>
  <c r="L100" i="29"/>
  <c r="J100" i="29"/>
  <c r="H100" i="29"/>
  <c r="F100" i="29"/>
  <c r="D100" i="29"/>
  <c r="P99" i="29"/>
  <c r="N99" i="29"/>
  <c r="L99" i="29"/>
  <c r="J99" i="29"/>
  <c r="H99" i="29"/>
  <c r="F99" i="29"/>
  <c r="D99" i="29"/>
  <c r="P98" i="29"/>
  <c r="N98" i="29"/>
  <c r="L98" i="29"/>
  <c r="J98" i="29"/>
  <c r="H98" i="29"/>
  <c r="F98" i="29"/>
  <c r="D98" i="29"/>
  <c r="P97" i="29"/>
  <c r="N97" i="29"/>
  <c r="L97" i="29"/>
  <c r="J97" i="29"/>
  <c r="H97" i="29"/>
  <c r="F97" i="29"/>
  <c r="D97" i="29"/>
  <c r="P96" i="29"/>
  <c r="N96" i="29"/>
  <c r="L96" i="29"/>
  <c r="J96" i="29"/>
  <c r="H96" i="29"/>
  <c r="F96" i="29"/>
  <c r="D96" i="29"/>
  <c r="P94" i="29"/>
  <c r="N94" i="29"/>
  <c r="L94" i="29"/>
  <c r="J94" i="29"/>
  <c r="H94" i="29"/>
  <c r="F94" i="29"/>
  <c r="D94" i="29"/>
  <c r="P93" i="29"/>
  <c r="N93" i="29"/>
  <c r="L93" i="29"/>
  <c r="J93" i="29"/>
  <c r="H93" i="29"/>
  <c r="F93" i="29"/>
  <c r="D93" i="29"/>
  <c r="P92" i="29"/>
  <c r="P91" i="29"/>
  <c r="N91" i="29"/>
  <c r="L91" i="29"/>
  <c r="J91" i="29"/>
  <c r="H91" i="29"/>
  <c r="F91" i="29"/>
  <c r="D91" i="29"/>
  <c r="P90" i="29"/>
  <c r="N90" i="29"/>
  <c r="L90" i="29"/>
  <c r="J90" i="29"/>
  <c r="H90" i="29"/>
  <c r="F90" i="29"/>
  <c r="D90" i="29"/>
  <c r="P89" i="29"/>
  <c r="N89" i="29"/>
  <c r="L89" i="29"/>
  <c r="J89" i="29"/>
  <c r="H89" i="29"/>
  <c r="F89" i="29"/>
  <c r="D89" i="29"/>
  <c r="P87" i="29"/>
  <c r="N87" i="29"/>
  <c r="L87" i="29"/>
  <c r="J87" i="29"/>
  <c r="H87" i="29"/>
  <c r="F87" i="29"/>
  <c r="D87" i="29"/>
  <c r="P84" i="29"/>
  <c r="N84" i="29"/>
  <c r="L84" i="29"/>
  <c r="J84" i="29"/>
  <c r="H84" i="29"/>
  <c r="F84" i="29"/>
  <c r="D84" i="29"/>
  <c r="P83" i="29"/>
  <c r="N83" i="29"/>
  <c r="L83" i="29"/>
  <c r="J83" i="29"/>
  <c r="H83" i="29"/>
  <c r="F83" i="29"/>
  <c r="D83" i="29"/>
  <c r="P82" i="29"/>
  <c r="N82" i="29"/>
  <c r="L82" i="29"/>
  <c r="J82" i="29"/>
  <c r="H82" i="29"/>
  <c r="F82" i="29"/>
  <c r="D82" i="29"/>
  <c r="P81" i="29"/>
  <c r="N81" i="29"/>
  <c r="L81" i="29"/>
  <c r="J81" i="29"/>
  <c r="H81" i="29"/>
  <c r="F81" i="29"/>
  <c r="D81" i="29"/>
  <c r="P80" i="29"/>
  <c r="N80" i="29"/>
  <c r="L80" i="29"/>
  <c r="J80" i="29"/>
  <c r="H80" i="29"/>
  <c r="F80" i="29"/>
  <c r="D80" i="29"/>
  <c r="P79" i="29"/>
  <c r="N79" i="29"/>
  <c r="L79" i="29"/>
  <c r="J79" i="29"/>
  <c r="H79" i="29"/>
  <c r="F79" i="29"/>
  <c r="D79" i="29"/>
  <c r="P78" i="29"/>
  <c r="N78" i="29"/>
  <c r="L78" i="29"/>
  <c r="J78" i="29"/>
  <c r="H78" i="29"/>
  <c r="F78" i="29"/>
  <c r="D78" i="29"/>
  <c r="P77" i="29"/>
  <c r="N77" i="29"/>
  <c r="L77" i="29"/>
  <c r="J77" i="29"/>
  <c r="H77" i="29"/>
  <c r="F77" i="29"/>
  <c r="D77" i="29"/>
  <c r="B77" i="29"/>
  <c r="P76" i="29"/>
  <c r="N76" i="29"/>
  <c r="L76" i="29"/>
  <c r="J76" i="29"/>
  <c r="H76" i="29"/>
  <c r="F76" i="29"/>
  <c r="D76" i="29"/>
  <c r="P75" i="29"/>
  <c r="N75" i="29"/>
  <c r="L75" i="29"/>
  <c r="J75" i="29"/>
  <c r="H75" i="29"/>
  <c r="F75" i="29"/>
  <c r="D75" i="29"/>
  <c r="P74" i="29"/>
  <c r="N74" i="29"/>
  <c r="L74" i="29"/>
  <c r="J74" i="29"/>
  <c r="H74" i="29"/>
  <c r="F74" i="29"/>
  <c r="D74" i="29"/>
  <c r="P73" i="29"/>
  <c r="N73" i="29"/>
  <c r="L73" i="29"/>
  <c r="J73" i="29"/>
  <c r="H73" i="29"/>
  <c r="F73" i="29"/>
  <c r="D73" i="29"/>
  <c r="P72" i="29"/>
  <c r="N72" i="29"/>
  <c r="L72" i="29"/>
  <c r="J72" i="29"/>
  <c r="H72" i="29"/>
  <c r="F72" i="29"/>
  <c r="D72" i="29"/>
  <c r="P71" i="29"/>
  <c r="P70" i="29"/>
  <c r="N70" i="29"/>
  <c r="L70" i="29"/>
  <c r="J70" i="29"/>
  <c r="H70" i="29"/>
  <c r="F70" i="29"/>
  <c r="D70" i="29"/>
  <c r="P69" i="29"/>
  <c r="N69" i="29"/>
  <c r="L69" i="29"/>
  <c r="J69" i="29"/>
  <c r="H69" i="29"/>
  <c r="F69" i="29"/>
  <c r="D69" i="29"/>
  <c r="P67" i="29"/>
  <c r="N67" i="29"/>
  <c r="L67" i="29"/>
  <c r="J67" i="29"/>
  <c r="H67" i="29"/>
  <c r="F67" i="29"/>
  <c r="D67" i="29"/>
  <c r="P66" i="29"/>
  <c r="N66" i="29"/>
  <c r="L66" i="29"/>
  <c r="J66" i="29"/>
  <c r="H66" i="29"/>
  <c r="F66" i="29"/>
  <c r="D66" i="29"/>
  <c r="P64" i="29"/>
  <c r="N64" i="29"/>
  <c r="L64" i="29"/>
  <c r="J64" i="29"/>
  <c r="H64" i="29"/>
  <c r="F64" i="29"/>
  <c r="D64" i="29"/>
  <c r="P63" i="29"/>
  <c r="N63" i="29"/>
  <c r="L63" i="29"/>
  <c r="J63" i="29"/>
  <c r="H63" i="29"/>
  <c r="F63" i="29"/>
  <c r="D63" i="29"/>
  <c r="P62" i="29"/>
  <c r="N62" i="29"/>
  <c r="L62" i="29"/>
  <c r="J62" i="29"/>
  <c r="H62" i="29"/>
  <c r="F62" i="29"/>
  <c r="D62" i="29"/>
  <c r="P61" i="29"/>
  <c r="N61" i="29"/>
  <c r="L61" i="29"/>
  <c r="J61" i="29"/>
  <c r="H61" i="29"/>
  <c r="F61" i="29"/>
  <c r="D61" i="29"/>
  <c r="P60" i="29"/>
  <c r="N60" i="29"/>
  <c r="L60" i="29"/>
  <c r="J60" i="29"/>
  <c r="H60" i="29"/>
  <c r="F60" i="29"/>
  <c r="D60" i="29"/>
  <c r="P59" i="29"/>
  <c r="N59" i="29"/>
  <c r="L59" i="29"/>
  <c r="J59" i="29"/>
  <c r="H59" i="29"/>
  <c r="F59" i="29"/>
  <c r="D59" i="29"/>
  <c r="P57" i="29"/>
  <c r="N57" i="29"/>
  <c r="L57" i="29"/>
  <c r="J57" i="29"/>
  <c r="H57" i="29"/>
  <c r="F57" i="29"/>
  <c r="D57" i="29"/>
  <c r="P55" i="29"/>
  <c r="N55" i="29"/>
  <c r="L55" i="29"/>
  <c r="J55" i="29"/>
  <c r="H55" i="29"/>
  <c r="F55" i="29"/>
  <c r="D55" i="29"/>
  <c r="P54" i="29"/>
  <c r="N54" i="29"/>
  <c r="L54" i="29"/>
  <c r="J54" i="29"/>
  <c r="H54" i="29"/>
  <c r="F54" i="29"/>
  <c r="D54" i="29"/>
  <c r="P53" i="29"/>
  <c r="N53" i="29"/>
  <c r="L53" i="29"/>
  <c r="J53" i="29"/>
  <c r="H53" i="29"/>
  <c r="F53" i="29"/>
  <c r="D53" i="29"/>
  <c r="P52" i="29"/>
  <c r="N52" i="29"/>
  <c r="L52" i="29"/>
  <c r="J52" i="29"/>
  <c r="H52" i="29"/>
  <c r="F52" i="29"/>
  <c r="D52" i="29"/>
  <c r="P51" i="29"/>
  <c r="N51" i="29"/>
  <c r="L51" i="29"/>
  <c r="J51" i="29"/>
  <c r="H51" i="29"/>
  <c r="F51" i="29"/>
  <c r="D51" i="29"/>
  <c r="P50" i="29"/>
  <c r="N50" i="29"/>
  <c r="L50" i="29"/>
  <c r="J50" i="29"/>
  <c r="H50" i="29"/>
  <c r="F50" i="29"/>
  <c r="D50" i="29"/>
  <c r="P49" i="29"/>
  <c r="N49" i="29"/>
  <c r="L49" i="29"/>
  <c r="J49" i="29"/>
  <c r="H49" i="29"/>
  <c r="F49" i="29"/>
  <c r="D49" i="29"/>
  <c r="P48" i="29"/>
  <c r="N48" i="29"/>
  <c r="L48" i="29"/>
  <c r="J48" i="29"/>
  <c r="H48" i="29"/>
  <c r="F48" i="29"/>
  <c r="D48" i="29"/>
  <c r="P47" i="29"/>
  <c r="N47" i="29"/>
  <c r="L47" i="29"/>
  <c r="J47" i="29"/>
  <c r="H47" i="29"/>
  <c r="F47" i="29"/>
  <c r="D47" i="29"/>
  <c r="P45" i="29"/>
  <c r="N45" i="29"/>
  <c r="L45" i="29"/>
  <c r="J45" i="29"/>
  <c r="H45" i="29"/>
  <c r="F45" i="29"/>
  <c r="D45" i="29"/>
  <c r="P44" i="29"/>
  <c r="P42" i="29"/>
  <c r="N42" i="29"/>
  <c r="L42" i="29"/>
  <c r="J42" i="29"/>
  <c r="H42" i="29"/>
  <c r="F42" i="29"/>
  <c r="D42" i="29"/>
  <c r="P41" i="29"/>
  <c r="N41" i="29"/>
  <c r="L41" i="29"/>
  <c r="J41" i="29"/>
  <c r="H41" i="29"/>
  <c r="F41" i="29"/>
  <c r="D41" i="29"/>
  <c r="P32" i="29"/>
  <c r="N32" i="29"/>
  <c r="L32" i="29"/>
  <c r="J32" i="29"/>
  <c r="H32" i="29"/>
  <c r="F32" i="29"/>
  <c r="D32" i="29"/>
  <c r="P30" i="29"/>
  <c r="N30" i="29"/>
  <c r="L30" i="29"/>
  <c r="J30" i="29"/>
  <c r="H30" i="29"/>
  <c r="F30" i="29"/>
  <c r="D30" i="29"/>
  <c r="P29" i="29"/>
  <c r="N29" i="29"/>
  <c r="L29" i="29"/>
  <c r="J29" i="29"/>
  <c r="H29" i="29"/>
  <c r="F29" i="29"/>
  <c r="D29" i="29"/>
  <c r="P28" i="29"/>
  <c r="N28" i="29"/>
  <c r="L28" i="29"/>
  <c r="J28" i="29"/>
  <c r="H28" i="29"/>
  <c r="F28" i="29"/>
  <c r="D28" i="29"/>
  <c r="P27" i="29"/>
  <c r="N27" i="29"/>
  <c r="L27" i="29"/>
  <c r="J27" i="29"/>
  <c r="H27" i="29"/>
  <c r="F27" i="29"/>
  <c r="D27" i="29"/>
  <c r="P26" i="29"/>
  <c r="N26" i="29"/>
  <c r="L26" i="29"/>
  <c r="J26" i="29"/>
  <c r="H26" i="29"/>
  <c r="F26" i="29"/>
  <c r="D26" i="29"/>
  <c r="P25" i="29"/>
  <c r="N25" i="29"/>
  <c r="L25" i="29"/>
  <c r="J25" i="29"/>
  <c r="H25" i="29"/>
  <c r="F25" i="29"/>
  <c r="D25" i="29"/>
  <c r="P24" i="29"/>
  <c r="N24" i="29"/>
  <c r="L24" i="29"/>
  <c r="J24" i="29"/>
  <c r="H24" i="29"/>
  <c r="F24" i="29"/>
  <c r="D24" i="29"/>
  <c r="P23" i="29"/>
  <c r="N23" i="29"/>
  <c r="L23" i="29"/>
  <c r="J23" i="29"/>
  <c r="H23" i="29"/>
  <c r="F23" i="29"/>
  <c r="D23" i="29"/>
  <c r="P22" i="29"/>
  <c r="N22" i="29"/>
  <c r="L22" i="29"/>
  <c r="J22" i="29"/>
  <c r="H22" i="29"/>
  <c r="F22" i="29"/>
  <c r="D22" i="29"/>
  <c r="P21" i="29"/>
  <c r="N21" i="29"/>
  <c r="L21" i="29"/>
  <c r="J21" i="29"/>
  <c r="H21" i="29"/>
  <c r="F21" i="29"/>
  <c r="D21" i="29"/>
  <c r="P20" i="29"/>
  <c r="N20" i="29"/>
  <c r="L20" i="29"/>
  <c r="J20" i="29"/>
  <c r="H20" i="29"/>
  <c r="F20" i="29"/>
  <c r="D20" i="29"/>
  <c r="P19" i="29"/>
  <c r="N19" i="29"/>
  <c r="L19" i="29"/>
  <c r="J19" i="29"/>
  <c r="H19" i="29"/>
  <c r="F19" i="29"/>
  <c r="D19" i="29"/>
  <c r="P17" i="29"/>
  <c r="N17" i="29"/>
  <c r="L17" i="29"/>
  <c r="J17" i="29"/>
  <c r="H17" i="29"/>
  <c r="F17" i="29"/>
  <c r="D17" i="29"/>
  <c r="P16" i="29"/>
  <c r="N16" i="29"/>
  <c r="L16" i="29"/>
  <c r="J16" i="29"/>
  <c r="H16" i="29"/>
  <c r="F16" i="29"/>
  <c r="D16" i="29"/>
  <c r="P15" i="29"/>
  <c r="N15" i="29"/>
  <c r="L15" i="29"/>
  <c r="J15" i="29"/>
  <c r="H15" i="29"/>
  <c r="F15" i="29"/>
  <c r="D15" i="29"/>
  <c r="P14" i="29"/>
  <c r="N14" i="29"/>
  <c r="L14" i="29"/>
  <c r="J14" i="29"/>
  <c r="H14" i="29"/>
  <c r="F14" i="29"/>
  <c r="D14" i="29"/>
  <c r="P13" i="29"/>
  <c r="N13" i="29"/>
  <c r="L13" i="29"/>
  <c r="J13" i="29"/>
  <c r="H13" i="29"/>
  <c r="F13" i="29"/>
  <c r="D13" i="29"/>
  <c r="P12" i="29"/>
  <c r="N12" i="29"/>
  <c r="L12" i="29"/>
  <c r="J12" i="29"/>
  <c r="H12" i="29"/>
  <c r="F12" i="29"/>
  <c r="D12" i="29"/>
  <c r="P11" i="29"/>
  <c r="N11" i="29"/>
  <c r="L11" i="29"/>
  <c r="J11" i="29"/>
  <c r="H11" i="29"/>
  <c r="F11" i="29"/>
  <c r="D11" i="29"/>
  <c r="P10" i="29"/>
  <c r="N10" i="29"/>
  <c r="L10" i="29"/>
  <c r="J10" i="29"/>
  <c r="H10" i="29"/>
  <c r="F10" i="29"/>
  <c r="D10" i="29"/>
  <c r="P8" i="29"/>
  <c r="P7" i="29"/>
  <c r="N7" i="29"/>
  <c r="L7" i="29"/>
  <c r="J7" i="29"/>
  <c r="H7" i="29"/>
  <c r="F7" i="29"/>
  <c r="D7" i="29"/>
  <c r="P6" i="29"/>
  <c r="P5" i="29"/>
  <c r="N5" i="29"/>
  <c r="L5" i="29"/>
  <c r="J5" i="29"/>
  <c r="H5" i="29"/>
  <c r="F5" i="29"/>
  <c r="D5" i="29"/>
  <c r="P4" i="29"/>
  <c r="N4" i="29"/>
  <c r="L4" i="29"/>
  <c r="J4" i="29"/>
  <c r="H4" i="29"/>
  <c r="F4" i="29"/>
  <c r="D4" i="29"/>
  <c r="E3" i="29"/>
  <c r="G3" i="29" s="1"/>
  <c r="I3" i="29" s="1"/>
  <c r="F143" i="28"/>
  <c r="A140" i="28"/>
  <c r="D140" i="28" s="1"/>
  <c r="F125" i="28"/>
  <c r="D121" i="28"/>
  <c r="F112" i="28"/>
  <c r="D107" i="28"/>
  <c r="F106" i="28"/>
  <c r="D105" i="28"/>
  <c r="F101" i="28"/>
  <c r="D100" i="28"/>
  <c r="F92" i="28"/>
  <c r="F75" i="28"/>
  <c r="F71" i="28"/>
  <c r="A7" i="28"/>
  <c r="B77" i="28"/>
  <c r="P67" i="28"/>
  <c r="N67" i="28"/>
  <c r="L67" i="28"/>
  <c r="J67" i="28"/>
  <c r="H67" i="28"/>
  <c r="F67" i="28"/>
  <c r="D67" i="28"/>
  <c r="P66" i="28"/>
  <c r="N66" i="28"/>
  <c r="L66" i="28"/>
  <c r="J66" i="28"/>
  <c r="H66" i="28"/>
  <c r="F66" i="28"/>
  <c r="D66" i="28"/>
  <c r="P64" i="28"/>
  <c r="N64" i="28"/>
  <c r="L64" i="28"/>
  <c r="J64" i="28"/>
  <c r="H64" i="28"/>
  <c r="F64" i="28"/>
  <c r="D64" i="28"/>
  <c r="P63" i="28"/>
  <c r="P62" i="28"/>
  <c r="N62" i="28"/>
  <c r="L62" i="28"/>
  <c r="J62" i="28"/>
  <c r="H62" i="28"/>
  <c r="F62" i="28"/>
  <c r="D62" i="28"/>
  <c r="P61" i="28"/>
  <c r="N61" i="28"/>
  <c r="L61" i="28"/>
  <c r="J61" i="28"/>
  <c r="H61" i="28"/>
  <c r="F61" i="28"/>
  <c r="D61" i="28"/>
  <c r="P60" i="28"/>
  <c r="N60" i="28"/>
  <c r="L60" i="28"/>
  <c r="J60" i="28"/>
  <c r="H60" i="28"/>
  <c r="F60" i="28"/>
  <c r="D60" i="28"/>
  <c r="P59" i="28"/>
  <c r="N59" i="28"/>
  <c r="L59" i="28"/>
  <c r="J59" i="28"/>
  <c r="H59" i="28"/>
  <c r="F59" i="28"/>
  <c r="D59" i="28"/>
  <c r="P57" i="28"/>
  <c r="N57" i="28"/>
  <c r="L57" i="28"/>
  <c r="J57" i="28"/>
  <c r="H57" i="28"/>
  <c r="F57" i="28"/>
  <c r="D57" i="28"/>
  <c r="P55" i="28"/>
  <c r="N55" i="28"/>
  <c r="L55" i="28"/>
  <c r="J55" i="28"/>
  <c r="H55" i="28"/>
  <c r="F55" i="28"/>
  <c r="D55" i="28"/>
  <c r="P54" i="28"/>
  <c r="P53" i="28"/>
  <c r="N53" i="28"/>
  <c r="L53" i="28"/>
  <c r="J53" i="28"/>
  <c r="H53" i="28"/>
  <c r="F53" i="28"/>
  <c r="D53" i="28"/>
  <c r="P52" i="28"/>
  <c r="N52" i="28"/>
  <c r="L52" i="28"/>
  <c r="J52" i="28"/>
  <c r="H52" i="28"/>
  <c r="F52" i="28"/>
  <c r="D52" i="28"/>
  <c r="P51" i="28"/>
  <c r="N51" i="28"/>
  <c r="L51" i="28"/>
  <c r="J51" i="28"/>
  <c r="H51" i="28"/>
  <c r="F51" i="28"/>
  <c r="D51" i="28"/>
  <c r="P50" i="28"/>
  <c r="N50" i="28"/>
  <c r="L50" i="28"/>
  <c r="J50" i="28"/>
  <c r="H50" i="28"/>
  <c r="F50" i="28"/>
  <c r="D50" i="28"/>
  <c r="P49" i="28"/>
  <c r="N49" i="28"/>
  <c r="L49" i="28"/>
  <c r="J49" i="28"/>
  <c r="H49" i="28"/>
  <c r="F49" i="28"/>
  <c r="D49" i="28"/>
  <c r="P48" i="28"/>
  <c r="N48" i="28"/>
  <c r="L48" i="28"/>
  <c r="J48" i="28"/>
  <c r="H48" i="28"/>
  <c r="F48" i="28"/>
  <c r="D48" i="28"/>
  <c r="P47" i="28"/>
  <c r="N47" i="28"/>
  <c r="L47" i="28"/>
  <c r="J47" i="28"/>
  <c r="H47" i="28"/>
  <c r="F47" i="28"/>
  <c r="D47" i="28"/>
  <c r="P45" i="28"/>
  <c r="P44" i="28"/>
  <c r="N44" i="28"/>
  <c r="L44" i="28"/>
  <c r="J44" i="28"/>
  <c r="H44" i="28"/>
  <c r="F44" i="28"/>
  <c r="D44" i="28"/>
  <c r="P42" i="28"/>
  <c r="N42" i="28"/>
  <c r="L42" i="28"/>
  <c r="J42" i="28"/>
  <c r="H42" i="28"/>
  <c r="F42" i="28"/>
  <c r="D42" i="28"/>
  <c r="P41" i="28"/>
  <c r="N41" i="28"/>
  <c r="L41" i="28"/>
  <c r="J41" i="28"/>
  <c r="H41" i="28"/>
  <c r="F41" i="28"/>
  <c r="D41" i="28"/>
  <c r="P40" i="28"/>
  <c r="P32" i="28"/>
  <c r="N32" i="28"/>
  <c r="L32" i="28"/>
  <c r="J32" i="28"/>
  <c r="H32" i="28"/>
  <c r="F32" i="28"/>
  <c r="D32" i="28"/>
  <c r="P30" i="28"/>
  <c r="N30" i="28"/>
  <c r="L30" i="28"/>
  <c r="J30" i="28"/>
  <c r="H30" i="28"/>
  <c r="F30" i="28"/>
  <c r="D30" i="28"/>
  <c r="P29" i="28"/>
  <c r="N29" i="28"/>
  <c r="L29" i="28"/>
  <c r="J29" i="28"/>
  <c r="H29" i="28"/>
  <c r="F29" i="28"/>
  <c r="D29" i="28"/>
  <c r="P28" i="28"/>
  <c r="N28" i="28"/>
  <c r="L28" i="28"/>
  <c r="J28" i="28"/>
  <c r="H28" i="28"/>
  <c r="F28" i="28"/>
  <c r="D28" i="28"/>
  <c r="P27" i="28"/>
  <c r="N27" i="28"/>
  <c r="L27" i="28"/>
  <c r="J27" i="28"/>
  <c r="H27" i="28"/>
  <c r="F27" i="28"/>
  <c r="D27" i="28"/>
  <c r="P26" i="28"/>
  <c r="N26" i="28"/>
  <c r="L26" i="28"/>
  <c r="J26" i="28"/>
  <c r="H26" i="28"/>
  <c r="F26" i="28"/>
  <c r="D26" i="28"/>
  <c r="P25" i="28"/>
  <c r="P24" i="28"/>
  <c r="N24" i="28"/>
  <c r="L24" i="28"/>
  <c r="J24" i="28"/>
  <c r="H24" i="28"/>
  <c r="F24" i="28"/>
  <c r="D24" i="28"/>
  <c r="P23" i="28"/>
  <c r="N23" i="28"/>
  <c r="L23" i="28"/>
  <c r="J23" i="28"/>
  <c r="H23" i="28"/>
  <c r="F23" i="28"/>
  <c r="D23" i="28"/>
  <c r="P22" i="28"/>
  <c r="N22" i="28"/>
  <c r="L22" i="28"/>
  <c r="J22" i="28"/>
  <c r="H22" i="28"/>
  <c r="F22" i="28"/>
  <c r="D22" i="28"/>
  <c r="P21" i="28"/>
  <c r="N21" i="28"/>
  <c r="L21" i="28"/>
  <c r="J21" i="28"/>
  <c r="H21" i="28"/>
  <c r="F21" i="28"/>
  <c r="D21" i="28"/>
  <c r="P20" i="28"/>
  <c r="N20" i="28"/>
  <c r="L20" i="28"/>
  <c r="J20" i="28"/>
  <c r="H20" i="28"/>
  <c r="F20" i="28"/>
  <c r="D20" i="28"/>
  <c r="P19" i="28"/>
  <c r="N19" i="28"/>
  <c r="L19" i="28"/>
  <c r="J19" i="28"/>
  <c r="H19" i="28"/>
  <c r="F19" i="28"/>
  <c r="D19" i="28"/>
  <c r="P17" i="28"/>
  <c r="N17" i="28"/>
  <c r="L17" i="28"/>
  <c r="J17" i="28"/>
  <c r="H17" i="28"/>
  <c r="F17" i="28"/>
  <c r="D17" i="28"/>
  <c r="P16" i="28"/>
  <c r="N16" i="28"/>
  <c r="L16" i="28"/>
  <c r="J16" i="28"/>
  <c r="H16" i="28"/>
  <c r="F16" i="28"/>
  <c r="D16" i="28"/>
  <c r="P15" i="28"/>
  <c r="N15" i="28"/>
  <c r="L15" i="28"/>
  <c r="J15" i="28"/>
  <c r="H15" i="28"/>
  <c r="F15" i="28"/>
  <c r="D15" i="28"/>
  <c r="P14" i="28"/>
  <c r="N14" i="28"/>
  <c r="L14" i="28"/>
  <c r="J14" i="28"/>
  <c r="H14" i="28"/>
  <c r="F14" i="28"/>
  <c r="D14" i="28"/>
  <c r="P13" i="28"/>
  <c r="N13" i="28"/>
  <c r="L13" i="28"/>
  <c r="J13" i="28"/>
  <c r="H13" i="28"/>
  <c r="F13" i="28"/>
  <c r="D13" i="28"/>
  <c r="P12" i="28"/>
  <c r="N12" i="28"/>
  <c r="L12" i="28"/>
  <c r="J12" i="28"/>
  <c r="H12" i="28"/>
  <c r="F12" i="28"/>
  <c r="D12" i="28"/>
  <c r="P11" i="28"/>
  <c r="N11" i="28"/>
  <c r="L11" i="28"/>
  <c r="J11" i="28"/>
  <c r="H11" i="28"/>
  <c r="F11" i="28"/>
  <c r="D11" i="28"/>
  <c r="P10" i="28"/>
  <c r="P8" i="28"/>
  <c r="N8" i="28"/>
  <c r="L8" i="28"/>
  <c r="J8" i="28"/>
  <c r="H8" i="28"/>
  <c r="F8" i="28"/>
  <c r="D8" i="28"/>
  <c r="P7" i="28"/>
  <c r="N7" i="28"/>
  <c r="L7" i="28"/>
  <c r="J7" i="28"/>
  <c r="H7" i="28"/>
  <c r="F7" i="28"/>
  <c r="D7" i="28"/>
  <c r="P6" i="28"/>
  <c r="N6" i="28"/>
  <c r="L6" i="28"/>
  <c r="J6" i="28"/>
  <c r="H6" i="28"/>
  <c r="F6" i="28"/>
  <c r="D6" i="28"/>
  <c r="P5" i="28"/>
  <c r="N5" i="28"/>
  <c r="L5" i="28"/>
  <c r="J5" i="28"/>
  <c r="H5" i="28"/>
  <c r="F5" i="28"/>
  <c r="D5" i="28"/>
  <c r="P4" i="28"/>
  <c r="N4" i="28"/>
  <c r="L4" i="28"/>
  <c r="J4" i="28"/>
  <c r="H4" i="28"/>
  <c r="F4" i="28"/>
  <c r="D4" i="28"/>
  <c r="E3" i="28"/>
  <c r="G3" i="28" s="1"/>
  <c r="A81" i="26"/>
  <c r="D69" i="26"/>
  <c r="F69" i="26"/>
  <c r="H69" i="26"/>
  <c r="J69" i="26"/>
  <c r="L69" i="26"/>
  <c r="N69" i="26"/>
  <c r="P69" i="26"/>
  <c r="D69" i="27"/>
  <c r="F69" i="27"/>
  <c r="H69" i="27"/>
  <c r="J69" i="27"/>
  <c r="L69" i="27"/>
  <c r="N69" i="27"/>
  <c r="P69" i="27"/>
  <c r="D69" i="25"/>
  <c r="F69" i="25"/>
  <c r="H69" i="25"/>
  <c r="J69" i="25"/>
  <c r="L69" i="25"/>
  <c r="N69" i="25"/>
  <c r="P69" i="25"/>
  <c r="P69" i="23"/>
  <c r="N69" i="23"/>
  <c r="L69" i="23"/>
  <c r="J69" i="23"/>
  <c r="H69" i="23"/>
  <c r="O69" i="24"/>
  <c r="O69" i="46" s="1"/>
  <c r="Q69" i="24"/>
  <c r="Q69" i="46" s="1"/>
  <c r="M69" i="24"/>
  <c r="M69" i="46" s="1"/>
  <c r="K69" i="24"/>
  <c r="K69" i="46" s="1"/>
  <c r="I69" i="24"/>
  <c r="I69" i="46" s="1"/>
  <c r="G69" i="24"/>
  <c r="G69" i="46" s="1"/>
  <c r="E69" i="24"/>
  <c r="E69" i="46" s="1"/>
  <c r="F69" i="23"/>
  <c r="D69" i="23"/>
  <c r="E86" i="43" l="1"/>
  <c r="E86" i="46"/>
  <c r="Q65" i="41"/>
  <c r="Q65" i="43"/>
  <c r="I65" i="41"/>
  <c r="I65" i="43"/>
  <c r="Q68" i="41"/>
  <c r="Q68" i="43"/>
  <c r="I68" i="41"/>
  <c r="I68" i="43"/>
  <c r="O65" i="41"/>
  <c r="O65" i="43"/>
  <c r="G65" i="41"/>
  <c r="G65" i="43"/>
  <c r="O68" i="41"/>
  <c r="O68" i="43"/>
  <c r="G68" i="41"/>
  <c r="G68" i="43"/>
  <c r="M145" i="41"/>
  <c r="M145" i="43"/>
  <c r="M65" i="41"/>
  <c r="M65" i="43"/>
  <c r="M68" i="41"/>
  <c r="M68" i="43"/>
  <c r="K145" i="41"/>
  <c r="K145" i="43"/>
  <c r="K65" i="41"/>
  <c r="K65" i="43"/>
  <c r="K68" i="41"/>
  <c r="K68" i="43"/>
  <c r="M69" i="41"/>
  <c r="M69" i="43"/>
  <c r="I85" i="41"/>
  <c r="I85" i="43"/>
  <c r="M86" i="41"/>
  <c r="M86" i="43"/>
  <c r="E116" i="41"/>
  <c r="E116" i="43"/>
  <c r="M116" i="41"/>
  <c r="M116" i="43"/>
  <c r="O85" i="41"/>
  <c r="O85" i="43"/>
  <c r="G85" i="41"/>
  <c r="G85" i="43"/>
  <c r="K86" i="41"/>
  <c r="K86" i="43"/>
  <c r="E145" i="41"/>
  <c r="E145" i="43"/>
  <c r="O88" i="41"/>
  <c r="O88" i="43"/>
  <c r="G88" i="41"/>
  <c r="G88" i="43"/>
  <c r="I69" i="41"/>
  <c r="I69" i="43"/>
  <c r="O69" i="41"/>
  <c r="O69" i="43"/>
  <c r="G116" i="41"/>
  <c r="G116" i="43"/>
  <c r="O116" i="41"/>
  <c r="O116" i="43"/>
  <c r="E65" i="41"/>
  <c r="E65" i="43"/>
  <c r="M85" i="41"/>
  <c r="M85" i="43"/>
  <c r="E85" i="41"/>
  <c r="E85" i="43"/>
  <c r="Q86" i="41"/>
  <c r="Q86" i="43"/>
  <c r="I86" i="41"/>
  <c r="I86" i="43"/>
  <c r="M88" i="41"/>
  <c r="M88" i="43"/>
  <c r="E88" i="41"/>
  <c r="E88" i="43"/>
  <c r="E69" i="41"/>
  <c r="E69" i="43"/>
  <c r="K116" i="41"/>
  <c r="K116" i="43"/>
  <c r="Q85" i="41"/>
  <c r="Q85" i="43"/>
  <c r="O145" i="41"/>
  <c r="O145" i="43"/>
  <c r="G145" i="41"/>
  <c r="G145" i="43"/>
  <c r="Q88" i="41"/>
  <c r="Q88" i="43"/>
  <c r="I88" i="41"/>
  <c r="I88" i="43"/>
  <c r="G69" i="41"/>
  <c r="G69" i="43"/>
  <c r="Q69" i="41"/>
  <c r="Q69" i="43"/>
  <c r="K69" i="41"/>
  <c r="K69" i="43"/>
  <c r="I116" i="41"/>
  <c r="I116" i="43"/>
  <c r="Q116" i="41"/>
  <c r="Q116" i="43"/>
  <c r="E68" i="41"/>
  <c r="E68" i="43"/>
  <c r="K85" i="41"/>
  <c r="K85" i="43"/>
  <c r="O86" i="41"/>
  <c r="O86" i="43"/>
  <c r="G86" i="41"/>
  <c r="G86" i="43"/>
  <c r="Q145" i="41"/>
  <c r="Q145" i="43"/>
  <c r="I145" i="41"/>
  <c r="I145" i="43"/>
  <c r="K88" i="41"/>
  <c r="K88" i="43"/>
  <c r="E145" i="28"/>
  <c r="M145" i="28"/>
  <c r="Q145" i="28"/>
  <c r="I145" i="28"/>
  <c r="R168" i="24"/>
  <c r="R154" i="24"/>
  <c r="P146" i="36"/>
  <c r="P153" i="24" s="1"/>
  <c r="E86" i="40"/>
  <c r="E86" i="41"/>
  <c r="E69" i="40"/>
  <c r="E69" i="39"/>
  <c r="E69" i="38"/>
  <c r="M69" i="40"/>
  <c r="M69" i="39"/>
  <c r="M69" i="38"/>
  <c r="G116" i="40"/>
  <c r="G116" i="39"/>
  <c r="G116" i="38"/>
  <c r="K116" i="40"/>
  <c r="K116" i="39"/>
  <c r="K116" i="38"/>
  <c r="O116" i="40"/>
  <c r="O116" i="39"/>
  <c r="O116" i="38"/>
  <c r="Q65" i="40"/>
  <c r="Q65" i="39"/>
  <c r="Q65" i="38"/>
  <c r="M65" i="40"/>
  <c r="M65" i="39"/>
  <c r="M65" i="38"/>
  <c r="I65" i="40"/>
  <c r="I65" i="39"/>
  <c r="I65" i="38"/>
  <c r="E65" i="40"/>
  <c r="E65" i="39"/>
  <c r="E65" i="38"/>
  <c r="Q68" i="40"/>
  <c r="Q68" i="39"/>
  <c r="Q68" i="38"/>
  <c r="M68" i="40"/>
  <c r="M68" i="39"/>
  <c r="M68" i="38"/>
  <c r="I68" i="40"/>
  <c r="I68" i="39"/>
  <c r="I68" i="38"/>
  <c r="Q85" i="40"/>
  <c r="Q85" i="39"/>
  <c r="Q85" i="38"/>
  <c r="M85" i="40"/>
  <c r="M85" i="39"/>
  <c r="M85" i="38"/>
  <c r="I85" i="40"/>
  <c r="I85" i="39"/>
  <c r="I85" i="38"/>
  <c r="E85" i="40"/>
  <c r="E85" i="39"/>
  <c r="E85" i="38"/>
  <c r="Q86" i="40"/>
  <c r="Q86" i="39"/>
  <c r="Q86" i="38"/>
  <c r="M86" i="40"/>
  <c r="M86" i="39"/>
  <c r="M86" i="38"/>
  <c r="I86" i="40"/>
  <c r="I86" i="39"/>
  <c r="I86" i="38"/>
  <c r="O145" i="40"/>
  <c r="O145" i="39"/>
  <c r="O145" i="38"/>
  <c r="K145" i="40"/>
  <c r="K145" i="39"/>
  <c r="K145" i="38"/>
  <c r="G145" i="40"/>
  <c r="G145" i="39"/>
  <c r="G145" i="38"/>
  <c r="Q88" i="40"/>
  <c r="Q88" i="39"/>
  <c r="Q88" i="38"/>
  <c r="M88" i="40"/>
  <c r="M88" i="39"/>
  <c r="M88" i="38"/>
  <c r="I88" i="40"/>
  <c r="I88" i="39"/>
  <c r="I88" i="38"/>
  <c r="E88" i="40"/>
  <c r="E88" i="39"/>
  <c r="E88" i="38"/>
  <c r="I69" i="40"/>
  <c r="I69" i="39"/>
  <c r="I69" i="38"/>
  <c r="O69" i="40"/>
  <c r="O69" i="39"/>
  <c r="O69" i="38"/>
  <c r="G69" i="40"/>
  <c r="G69" i="39"/>
  <c r="G69" i="38"/>
  <c r="K69" i="40"/>
  <c r="K69" i="39"/>
  <c r="K69" i="38"/>
  <c r="Q69" i="40"/>
  <c r="Q69" i="39"/>
  <c r="Q69" i="38"/>
  <c r="E116" i="40"/>
  <c r="E116" i="39"/>
  <c r="E116" i="38"/>
  <c r="I116" i="40"/>
  <c r="I116" i="39"/>
  <c r="I116" i="38"/>
  <c r="M116" i="40"/>
  <c r="M116" i="39"/>
  <c r="M116" i="38"/>
  <c r="Q116" i="40"/>
  <c r="Q116" i="39"/>
  <c r="Q116" i="38"/>
  <c r="O65" i="40"/>
  <c r="O65" i="39"/>
  <c r="O65" i="38"/>
  <c r="K65" i="40"/>
  <c r="K65" i="39"/>
  <c r="K65" i="38"/>
  <c r="G65" i="40"/>
  <c r="G65" i="39"/>
  <c r="G65" i="38"/>
  <c r="E68" i="40"/>
  <c r="E68" i="39"/>
  <c r="E68" i="38"/>
  <c r="O68" i="40"/>
  <c r="O68" i="39"/>
  <c r="O68" i="38"/>
  <c r="K68" i="40"/>
  <c r="K68" i="39"/>
  <c r="K68" i="38"/>
  <c r="G68" i="40"/>
  <c r="G68" i="39"/>
  <c r="G68" i="38"/>
  <c r="O85" i="40"/>
  <c r="O85" i="39"/>
  <c r="O85" i="38"/>
  <c r="K85" i="40"/>
  <c r="K85" i="39"/>
  <c r="K85" i="38"/>
  <c r="G85" i="40"/>
  <c r="G85" i="39"/>
  <c r="G85" i="38"/>
  <c r="O86" i="40"/>
  <c r="O86" i="39"/>
  <c r="O86" i="38"/>
  <c r="K86" i="40"/>
  <c r="K86" i="39"/>
  <c r="K86" i="38"/>
  <c r="G86" i="40"/>
  <c r="G86" i="39"/>
  <c r="G86" i="38"/>
  <c r="Q145" i="40"/>
  <c r="Q145" i="39"/>
  <c r="Q145" i="38"/>
  <c r="M145" i="40"/>
  <c r="M145" i="39"/>
  <c r="M145" i="38"/>
  <c r="I145" i="40"/>
  <c r="I145" i="39"/>
  <c r="I145" i="38"/>
  <c r="E145" i="40"/>
  <c r="E145" i="39"/>
  <c r="E145" i="38"/>
  <c r="O88" i="40"/>
  <c r="O88" i="39"/>
  <c r="O88" i="38"/>
  <c r="K88" i="40"/>
  <c r="K88" i="39"/>
  <c r="K88" i="38"/>
  <c r="G88" i="40"/>
  <c r="G88" i="39"/>
  <c r="G88" i="38"/>
  <c r="O3" i="40"/>
  <c r="M2" i="40"/>
  <c r="E86" i="39"/>
  <c r="E86" i="38"/>
  <c r="O3" i="39"/>
  <c r="M2" i="39"/>
  <c r="Q3" i="38"/>
  <c r="Q2" i="38" s="1"/>
  <c r="O2" i="38"/>
  <c r="Q69" i="28"/>
  <c r="Q69" i="37"/>
  <c r="Q69" i="36"/>
  <c r="Q69" i="35"/>
  <c r="Q69" i="34"/>
  <c r="Q69" i="33"/>
  <c r="Q69" i="32"/>
  <c r="Q69" i="30"/>
  <c r="Q69" i="31"/>
  <c r="I116" i="37"/>
  <c r="I116" i="36"/>
  <c r="I116" i="35"/>
  <c r="I116" i="34"/>
  <c r="I116" i="33"/>
  <c r="I116" i="32"/>
  <c r="I116" i="31"/>
  <c r="I116" i="30"/>
  <c r="M116" i="37"/>
  <c r="M116" i="36"/>
  <c r="M116" i="35"/>
  <c r="M116" i="34"/>
  <c r="M116" i="33"/>
  <c r="M116" i="32"/>
  <c r="M116" i="31"/>
  <c r="M116" i="30"/>
  <c r="Q116" i="37"/>
  <c r="Q116" i="36"/>
  <c r="Q116" i="35"/>
  <c r="Q116" i="34"/>
  <c r="Q116" i="33"/>
  <c r="Q116" i="32"/>
  <c r="Q116" i="31"/>
  <c r="Q116" i="30"/>
  <c r="O65" i="28"/>
  <c r="O65" i="37"/>
  <c r="O65" i="36"/>
  <c r="O65" i="35"/>
  <c r="O65" i="34"/>
  <c r="O65" i="33"/>
  <c r="O65" i="32"/>
  <c r="O65" i="31"/>
  <c r="O65" i="30"/>
  <c r="K65" i="28"/>
  <c r="K65" i="37"/>
  <c r="K65" i="36"/>
  <c r="K65" i="35"/>
  <c r="K65" i="34"/>
  <c r="K65" i="33"/>
  <c r="K65" i="32"/>
  <c r="K65" i="31"/>
  <c r="K65" i="30"/>
  <c r="G65" i="29"/>
  <c r="G65" i="37"/>
  <c r="G65" i="36"/>
  <c r="G65" i="35"/>
  <c r="G65" i="34"/>
  <c r="G65" i="33"/>
  <c r="G65" i="32"/>
  <c r="G65" i="31"/>
  <c r="G65" i="30"/>
  <c r="E68" i="29"/>
  <c r="E68" i="37"/>
  <c r="E68" i="36"/>
  <c r="E68" i="35"/>
  <c r="E68" i="34"/>
  <c r="E68" i="33"/>
  <c r="E68" i="32"/>
  <c r="E68" i="31"/>
  <c r="E68" i="30"/>
  <c r="O68" i="29"/>
  <c r="O68" i="37"/>
  <c r="O68" i="36"/>
  <c r="O68" i="35"/>
  <c r="O68" i="34"/>
  <c r="O68" i="33"/>
  <c r="O68" i="32"/>
  <c r="O68" i="30"/>
  <c r="O68" i="31"/>
  <c r="K68" i="29"/>
  <c r="K68" i="37"/>
  <c r="K68" i="36"/>
  <c r="K68" i="35"/>
  <c r="K68" i="34"/>
  <c r="K68" i="33"/>
  <c r="K68" i="32"/>
  <c r="K68" i="30"/>
  <c r="K68" i="31"/>
  <c r="G68" i="37"/>
  <c r="G68" i="36"/>
  <c r="G68" i="35"/>
  <c r="G68" i="34"/>
  <c r="G68" i="33"/>
  <c r="G68" i="32"/>
  <c r="G68" i="31"/>
  <c r="O85" i="37"/>
  <c r="O85" i="36"/>
  <c r="O85" i="35"/>
  <c r="O85" i="34"/>
  <c r="O85" i="33"/>
  <c r="O85" i="32"/>
  <c r="O85" i="31"/>
  <c r="K85" i="37"/>
  <c r="K85" i="36"/>
  <c r="K85" i="35"/>
  <c r="K85" i="34"/>
  <c r="K85" i="33"/>
  <c r="K85" i="32"/>
  <c r="K85" i="31"/>
  <c r="G85" i="37"/>
  <c r="G85" i="36"/>
  <c r="G85" i="35"/>
  <c r="G85" i="34"/>
  <c r="G85" i="33"/>
  <c r="G85" i="32"/>
  <c r="G85" i="31"/>
  <c r="O86" i="37"/>
  <c r="O86" i="36"/>
  <c r="O86" i="35"/>
  <c r="O86" i="34"/>
  <c r="O86" i="33"/>
  <c r="O86" i="32"/>
  <c r="O86" i="31"/>
  <c r="K86" i="37"/>
  <c r="K86" i="36"/>
  <c r="K86" i="35"/>
  <c r="K86" i="34"/>
  <c r="K86" i="33"/>
  <c r="K86" i="32"/>
  <c r="K86" i="31"/>
  <c r="G86" i="37"/>
  <c r="G86" i="36"/>
  <c r="G86" i="35"/>
  <c r="G86" i="34"/>
  <c r="G86" i="33"/>
  <c r="G86" i="32"/>
  <c r="G86" i="31"/>
  <c r="O145" i="37"/>
  <c r="O145" i="36"/>
  <c r="O145" i="35"/>
  <c r="O145" i="34"/>
  <c r="O145" i="33"/>
  <c r="O145" i="32"/>
  <c r="O145" i="31"/>
  <c r="O145" i="30"/>
  <c r="K145" i="37"/>
  <c r="K145" i="36"/>
  <c r="K145" i="35"/>
  <c r="K145" i="34"/>
  <c r="K145" i="33"/>
  <c r="K145" i="32"/>
  <c r="K145" i="31"/>
  <c r="K145" i="30"/>
  <c r="G145" i="37"/>
  <c r="G145" i="36"/>
  <c r="G145" i="35"/>
  <c r="G145" i="34"/>
  <c r="G145" i="33"/>
  <c r="G145" i="32"/>
  <c r="G145" i="31"/>
  <c r="G145" i="30"/>
  <c r="Q88" i="30"/>
  <c r="Q88" i="37"/>
  <c r="Q88" i="36"/>
  <c r="Q88" i="35"/>
  <c r="Q88" i="34"/>
  <c r="Q88" i="33"/>
  <c r="Q88" i="32"/>
  <c r="Q88" i="31"/>
  <c r="M88" i="30"/>
  <c r="M88" i="37"/>
  <c r="M88" i="36"/>
  <c r="M88" i="35"/>
  <c r="M88" i="34"/>
  <c r="M88" i="33"/>
  <c r="M88" i="32"/>
  <c r="M88" i="31"/>
  <c r="I88" i="30"/>
  <c r="I88" i="37"/>
  <c r="I88" i="36"/>
  <c r="I88" i="35"/>
  <c r="I88" i="34"/>
  <c r="I88" i="33"/>
  <c r="I88" i="32"/>
  <c r="I88" i="31"/>
  <c r="E88" i="30"/>
  <c r="E88" i="37"/>
  <c r="E88" i="36"/>
  <c r="E88" i="35"/>
  <c r="E88" i="34"/>
  <c r="E88" i="33"/>
  <c r="E88" i="32"/>
  <c r="E88" i="31"/>
  <c r="G69" i="28"/>
  <c r="G69" i="37"/>
  <c r="G69" i="36"/>
  <c r="G69" i="35"/>
  <c r="G69" i="34"/>
  <c r="G69" i="33"/>
  <c r="G69" i="32"/>
  <c r="G69" i="30"/>
  <c r="G69" i="31"/>
  <c r="K69" i="28"/>
  <c r="K69" i="37"/>
  <c r="K69" i="36"/>
  <c r="K69" i="35"/>
  <c r="K69" i="34"/>
  <c r="K69" i="33"/>
  <c r="K69" i="32"/>
  <c r="K69" i="30"/>
  <c r="K69" i="31"/>
  <c r="E69" i="28"/>
  <c r="E69" i="37"/>
  <c r="E69" i="36"/>
  <c r="E69" i="35"/>
  <c r="E69" i="34"/>
  <c r="E69" i="33"/>
  <c r="E69" i="32"/>
  <c r="E69" i="30"/>
  <c r="E69" i="31"/>
  <c r="I69" i="28"/>
  <c r="I69" i="37"/>
  <c r="I69" i="36"/>
  <c r="I69" i="35"/>
  <c r="I69" i="34"/>
  <c r="I69" i="33"/>
  <c r="I69" i="32"/>
  <c r="I69" i="30"/>
  <c r="I69" i="31"/>
  <c r="M69" i="28"/>
  <c r="M69" i="37"/>
  <c r="M69" i="36"/>
  <c r="M69" i="35"/>
  <c r="M69" i="34"/>
  <c r="M69" i="33"/>
  <c r="M69" i="32"/>
  <c r="M69" i="30"/>
  <c r="M69" i="31"/>
  <c r="O69" i="28"/>
  <c r="O69" i="37"/>
  <c r="O69" i="36"/>
  <c r="O69" i="35"/>
  <c r="O69" i="34"/>
  <c r="O69" i="33"/>
  <c r="O69" i="32"/>
  <c r="O69" i="30"/>
  <c r="O69" i="31"/>
  <c r="G116" i="37"/>
  <c r="G116" i="36"/>
  <c r="G116" i="35"/>
  <c r="G116" i="34"/>
  <c r="G116" i="33"/>
  <c r="G116" i="32"/>
  <c r="G116" i="31"/>
  <c r="G116" i="30"/>
  <c r="K116" i="37"/>
  <c r="K116" i="36"/>
  <c r="K116" i="35"/>
  <c r="K116" i="34"/>
  <c r="K116" i="33"/>
  <c r="K116" i="32"/>
  <c r="K116" i="31"/>
  <c r="K116" i="30"/>
  <c r="O116" i="37"/>
  <c r="O116" i="36"/>
  <c r="O116" i="35"/>
  <c r="O116" i="34"/>
  <c r="O116" i="33"/>
  <c r="O116" i="32"/>
  <c r="O116" i="31"/>
  <c r="O116" i="30"/>
  <c r="Q65" i="29"/>
  <c r="Q65" i="37"/>
  <c r="Q65" i="36"/>
  <c r="Q65" i="35"/>
  <c r="Q65" i="34"/>
  <c r="Q65" i="33"/>
  <c r="Q65" i="32"/>
  <c r="Q65" i="31"/>
  <c r="Q65" i="30"/>
  <c r="M65" i="29"/>
  <c r="M65" i="37"/>
  <c r="M65" i="36"/>
  <c r="M65" i="35"/>
  <c r="M65" i="34"/>
  <c r="M65" i="33"/>
  <c r="M65" i="32"/>
  <c r="M65" i="31"/>
  <c r="M65" i="30"/>
  <c r="I65" i="29"/>
  <c r="I65" i="37"/>
  <c r="I65" i="36"/>
  <c r="I65" i="35"/>
  <c r="I65" i="34"/>
  <c r="I65" i="33"/>
  <c r="I65" i="32"/>
  <c r="I65" i="31"/>
  <c r="I65" i="30"/>
  <c r="E65" i="29"/>
  <c r="E65" i="37"/>
  <c r="E65" i="36"/>
  <c r="E65" i="35"/>
  <c r="E65" i="34"/>
  <c r="E65" i="33"/>
  <c r="E65" i="32"/>
  <c r="E65" i="31"/>
  <c r="E65" i="30"/>
  <c r="Q68" i="29"/>
  <c r="Q68" i="37"/>
  <c r="Q68" i="36"/>
  <c r="Q68" i="35"/>
  <c r="Q68" i="34"/>
  <c r="Q68" i="33"/>
  <c r="Q68" i="32"/>
  <c r="Q68" i="30"/>
  <c r="Q68" i="31"/>
  <c r="M68" i="29"/>
  <c r="M68" i="37"/>
  <c r="M68" i="36"/>
  <c r="M68" i="35"/>
  <c r="M68" i="34"/>
  <c r="M68" i="33"/>
  <c r="M68" i="32"/>
  <c r="M68" i="30"/>
  <c r="M68" i="31"/>
  <c r="I68" i="29"/>
  <c r="I68" i="37"/>
  <c r="I68" i="36"/>
  <c r="I68" i="35"/>
  <c r="I68" i="34"/>
  <c r="I68" i="33"/>
  <c r="I68" i="32"/>
  <c r="I68" i="30"/>
  <c r="I68" i="31"/>
  <c r="Q85" i="37"/>
  <c r="Q85" i="36"/>
  <c r="Q85" i="35"/>
  <c r="Q85" i="34"/>
  <c r="Q85" i="33"/>
  <c r="Q85" i="32"/>
  <c r="Q85" i="31"/>
  <c r="M85" i="37"/>
  <c r="M85" i="36"/>
  <c r="M85" i="35"/>
  <c r="M85" i="34"/>
  <c r="M85" i="33"/>
  <c r="M85" i="32"/>
  <c r="M85" i="31"/>
  <c r="I85" i="37"/>
  <c r="I85" i="36"/>
  <c r="I85" i="35"/>
  <c r="I85" i="34"/>
  <c r="I85" i="33"/>
  <c r="I85" i="32"/>
  <c r="I85" i="31"/>
  <c r="Q86" i="37"/>
  <c r="Q86" i="36"/>
  <c r="Q86" i="35"/>
  <c r="Q86" i="34"/>
  <c r="Q86" i="33"/>
  <c r="Q86" i="32"/>
  <c r="Q86" i="31"/>
  <c r="M86" i="37"/>
  <c r="M86" i="36"/>
  <c r="M86" i="35"/>
  <c r="M86" i="34"/>
  <c r="M86" i="33"/>
  <c r="M86" i="32"/>
  <c r="M86" i="31"/>
  <c r="I86" i="37"/>
  <c r="I86" i="36"/>
  <c r="I86" i="35"/>
  <c r="I86" i="34"/>
  <c r="I86" i="33"/>
  <c r="I86" i="32"/>
  <c r="I86" i="31"/>
  <c r="E86" i="37"/>
  <c r="E86" i="36"/>
  <c r="E86" i="35"/>
  <c r="E86" i="34"/>
  <c r="E86" i="33"/>
  <c r="E86" i="32"/>
  <c r="E86" i="31"/>
  <c r="Q145" i="37"/>
  <c r="Q145" i="36"/>
  <c r="Q145" i="35"/>
  <c r="Q145" i="34"/>
  <c r="Q145" i="33"/>
  <c r="Q145" i="32"/>
  <c r="Q145" i="31"/>
  <c r="Q145" i="30"/>
  <c r="M145" i="37"/>
  <c r="M145" i="36"/>
  <c r="M145" i="35"/>
  <c r="M145" i="34"/>
  <c r="M145" i="33"/>
  <c r="M145" i="32"/>
  <c r="M145" i="31"/>
  <c r="M145" i="30"/>
  <c r="I145" i="37"/>
  <c r="I145" i="36"/>
  <c r="I145" i="35"/>
  <c r="I145" i="34"/>
  <c r="I145" i="33"/>
  <c r="I145" i="32"/>
  <c r="I145" i="31"/>
  <c r="I145" i="30"/>
  <c r="R145" i="24"/>
  <c r="E145" i="37"/>
  <c r="E145" i="36"/>
  <c r="E145" i="35"/>
  <c r="E145" i="34"/>
  <c r="E145" i="33"/>
  <c r="E145" i="32"/>
  <c r="E145" i="31"/>
  <c r="E145" i="30"/>
  <c r="O88" i="30"/>
  <c r="O88" i="37"/>
  <c r="O88" i="36"/>
  <c r="O88" i="35"/>
  <c r="O88" i="34"/>
  <c r="O88" i="33"/>
  <c r="O88" i="32"/>
  <c r="O88" i="31"/>
  <c r="K88" i="30"/>
  <c r="K88" i="37"/>
  <c r="K88" i="36"/>
  <c r="K88" i="35"/>
  <c r="K88" i="34"/>
  <c r="K88" i="33"/>
  <c r="K88" i="32"/>
  <c r="K88" i="31"/>
  <c r="G88" i="30"/>
  <c r="G88" i="37"/>
  <c r="G88" i="36"/>
  <c r="G88" i="35"/>
  <c r="G88" i="34"/>
  <c r="G88" i="33"/>
  <c r="G88" i="32"/>
  <c r="G88" i="31"/>
  <c r="O145" i="28"/>
  <c r="K145" i="28"/>
  <c r="G145" i="28"/>
  <c r="E85" i="37"/>
  <c r="E85" i="35"/>
  <c r="E85" i="34"/>
  <c r="E85" i="32"/>
  <c r="E85" i="36"/>
  <c r="E85" i="33"/>
  <c r="E85" i="31"/>
  <c r="E116" i="37"/>
  <c r="E116" i="35"/>
  <c r="E116" i="34"/>
  <c r="E116" i="32"/>
  <c r="E116" i="36"/>
  <c r="E116" i="33"/>
  <c r="E116" i="31"/>
  <c r="E116" i="30"/>
  <c r="R146" i="37"/>
  <c r="R163" i="24" s="1"/>
  <c r="L146" i="31"/>
  <c r="L164" i="24" s="1"/>
  <c r="H146" i="31"/>
  <c r="H164" i="24" s="1"/>
  <c r="D146" i="31"/>
  <c r="D164" i="24" s="1"/>
  <c r="N146" i="32"/>
  <c r="N165" i="24" s="1"/>
  <c r="J146" i="32"/>
  <c r="J165" i="24" s="1"/>
  <c r="F146" i="32"/>
  <c r="F165" i="24" s="1"/>
  <c r="N146" i="33"/>
  <c r="N166" i="24" s="1"/>
  <c r="J146" i="33"/>
  <c r="J166" i="24" s="1"/>
  <c r="F146" i="33"/>
  <c r="F166" i="24" s="1"/>
  <c r="N146" i="34"/>
  <c r="N167" i="24" s="1"/>
  <c r="J146" i="34"/>
  <c r="J167" i="24" s="1"/>
  <c r="F146" i="34"/>
  <c r="F167" i="24" s="1"/>
  <c r="L146" i="35"/>
  <c r="L169" i="24" s="1"/>
  <c r="H146" i="35"/>
  <c r="H169" i="24" s="1"/>
  <c r="D146" i="35"/>
  <c r="D169" i="24" s="1"/>
  <c r="N146" i="36"/>
  <c r="N153" i="24" s="1"/>
  <c r="J146" i="36"/>
  <c r="J153" i="24" s="1"/>
  <c r="F146" i="36"/>
  <c r="F153" i="24" s="1"/>
  <c r="N146" i="31"/>
  <c r="N164" i="24" s="1"/>
  <c r="J146" i="31"/>
  <c r="J164" i="24" s="1"/>
  <c r="F146" i="31"/>
  <c r="F164" i="24" s="1"/>
  <c r="L146" i="32"/>
  <c r="L165" i="24" s="1"/>
  <c r="H146" i="32"/>
  <c r="H165" i="24" s="1"/>
  <c r="D146" i="32"/>
  <c r="D165" i="24" s="1"/>
  <c r="L146" i="33"/>
  <c r="L166" i="24" s="1"/>
  <c r="H146" i="33"/>
  <c r="H166" i="24" s="1"/>
  <c r="D146" i="33"/>
  <c r="D166" i="24" s="1"/>
  <c r="L146" i="34"/>
  <c r="L167" i="24" s="1"/>
  <c r="H146" i="34"/>
  <c r="H167" i="24" s="1"/>
  <c r="D146" i="34"/>
  <c r="D167" i="24" s="1"/>
  <c r="N146" i="35"/>
  <c r="N169" i="24" s="1"/>
  <c r="J146" i="35"/>
  <c r="J169" i="24" s="1"/>
  <c r="F146" i="35"/>
  <c r="F169" i="24" s="1"/>
  <c r="L146" i="36"/>
  <c r="L153" i="24" s="1"/>
  <c r="H146" i="36"/>
  <c r="H153" i="24" s="1"/>
  <c r="D146" i="36"/>
  <c r="D153" i="24" s="1"/>
  <c r="O3" i="37"/>
  <c r="M2" i="37"/>
  <c r="M3" i="36"/>
  <c r="K2" i="36"/>
  <c r="M3" i="35"/>
  <c r="K2" i="35"/>
  <c r="M3" i="34"/>
  <c r="K2" i="34"/>
  <c r="M3" i="33"/>
  <c r="K2" i="33"/>
  <c r="M3" i="32"/>
  <c r="K2" i="32"/>
  <c r="M3" i="31"/>
  <c r="K2" i="31"/>
  <c r="G68" i="29"/>
  <c r="G68" i="30"/>
  <c r="D10" i="30"/>
  <c r="F10" i="30"/>
  <c r="H10" i="30"/>
  <c r="J10" i="30"/>
  <c r="L10" i="30"/>
  <c r="N10" i="30"/>
  <c r="P10" i="30"/>
  <c r="D63" i="30"/>
  <c r="F63" i="30"/>
  <c r="H63" i="30"/>
  <c r="J63" i="30"/>
  <c r="L63" i="30"/>
  <c r="N63" i="30"/>
  <c r="P63" i="30"/>
  <c r="D100" i="30"/>
  <c r="F100" i="30"/>
  <c r="H100" i="30"/>
  <c r="J100" i="30"/>
  <c r="L100" i="30"/>
  <c r="N100" i="30"/>
  <c r="P100" i="30"/>
  <c r="D112" i="30"/>
  <c r="F112" i="30"/>
  <c r="H112" i="30"/>
  <c r="J112" i="30"/>
  <c r="L112" i="30"/>
  <c r="N112" i="30"/>
  <c r="P112" i="30"/>
  <c r="D12" i="30"/>
  <c r="F12" i="30"/>
  <c r="H12" i="30"/>
  <c r="J12" i="30"/>
  <c r="L12" i="30"/>
  <c r="N12" i="30"/>
  <c r="P12" i="30"/>
  <c r="D57" i="30"/>
  <c r="F57" i="30"/>
  <c r="H57" i="30"/>
  <c r="J57" i="30"/>
  <c r="L57" i="30"/>
  <c r="N57" i="30"/>
  <c r="P57" i="30"/>
  <c r="D92" i="30"/>
  <c r="F92" i="30"/>
  <c r="H92" i="30"/>
  <c r="J92" i="30"/>
  <c r="L92" i="30"/>
  <c r="N92" i="30"/>
  <c r="P92" i="30"/>
  <c r="D105" i="30"/>
  <c r="F105" i="30"/>
  <c r="H105" i="30"/>
  <c r="J105" i="30"/>
  <c r="L105" i="30"/>
  <c r="N105" i="30"/>
  <c r="P105" i="30"/>
  <c r="D128" i="30"/>
  <c r="F128" i="30"/>
  <c r="H128" i="30"/>
  <c r="J128" i="30"/>
  <c r="L128" i="30"/>
  <c r="N128" i="30"/>
  <c r="P128" i="30"/>
  <c r="Q86" i="28"/>
  <c r="Q86" i="30"/>
  <c r="M86" i="28"/>
  <c r="M86" i="30"/>
  <c r="I86" i="28"/>
  <c r="I86" i="30"/>
  <c r="E86" i="28"/>
  <c r="E86" i="30"/>
  <c r="O86" i="28"/>
  <c r="O86" i="30"/>
  <c r="K86" i="28"/>
  <c r="K86" i="30"/>
  <c r="G86" i="28"/>
  <c r="G86" i="30"/>
  <c r="Q85" i="29"/>
  <c r="Q85" i="30"/>
  <c r="M85" i="29"/>
  <c r="M85" i="30"/>
  <c r="I85" i="29"/>
  <c r="I85" i="30"/>
  <c r="E85" i="29"/>
  <c r="E85" i="30"/>
  <c r="O85" i="29"/>
  <c r="O85" i="30"/>
  <c r="K85" i="29"/>
  <c r="K85" i="30"/>
  <c r="G85" i="29"/>
  <c r="G85" i="30"/>
  <c r="P75" i="28"/>
  <c r="L75" i="28"/>
  <c r="H75" i="28"/>
  <c r="D75" i="28"/>
  <c r="P71" i="28"/>
  <c r="L71" i="28"/>
  <c r="H71" i="28"/>
  <c r="D71" i="28"/>
  <c r="P112" i="28"/>
  <c r="L112" i="28"/>
  <c r="H112" i="28"/>
  <c r="D112" i="28"/>
  <c r="N107" i="28"/>
  <c r="J107" i="28"/>
  <c r="F107" i="28"/>
  <c r="P106" i="28"/>
  <c r="L106" i="28"/>
  <c r="H106" i="28"/>
  <c r="D106" i="28"/>
  <c r="N105" i="28"/>
  <c r="J105" i="28"/>
  <c r="F105" i="28"/>
  <c r="P101" i="28"/>
  <c r="L101" i="28"/>
  <c r="H101" i="28"/>
  <c r="D101" i="28"/>
  <c r="N100" i="28"/>
  <c r="J100" i="28"/>
  <c r="F100" i="28"/>
  <c r="P92" i="28"/>
  <c r="L92" i="28"/>
  <c r="H92" i="28"/>
  <c r="D92" i="28"/>
  <c r="P143" i="28"/>
  <c r="L143" i="28"/>
  <c r="H143" i="28"/>
  <c r="D143" i="28"/>
  <c r="N140" i="28"/>
  <c r="J140" i="28"/>
  <c r="F140" i="28"/>
  <c r="P125" i="28"/>
  <c r="L125" i="28"/>
  <c r="H125" i="28"/>
  <c r="D125" i="28"/>
  <c r="N121" i="28"/>
  <c r="J121" i="28"/>
  <c r="F121" i="28"/>
  <c r="N75" i="28"/>
  <c r="J75" i="28"/>
  <c r="N71" i="28"/>
  <c r="J71" i="28"/>
  <c r="N112" i="28"/>
  <c r="J112" i="28"/>
  <c r="P107" i="28"/>
  <c r="L107" i="28"/>
  <c r="H107" i="28"/>
  <c r="N106" i="28"/>
  <c r="J106" i="28"/>
  <c r="P105" i="28"/>
  <c r="L105" i="28"/>
  <c r="H105" i="28"/>
  <c r="N101" i="28"/>
  <c r="J101" i="28"/>
  <c r="P100" i="28"/>
  <c r="L100" i="28"/>
  <c r="H100" i="28"/>
  <c r="N92" i="28"/>
  <c r="J92" i="28"/>
  <c r="N143" i="28"/>
  <c r="J143" i="28"/>
  <c r="P140" i="28"/>
  <c r="L140" i="28"/>
  <c r="H140" i="28"/>
  <c r="N125" i="28"/>
  <c r="J125" i="28"/>
  <c r="P121" i="28"/>
  <c r="L121" i="28"/>
  <c r="H121" i="28"/>
  <c r="E116" i="28"/>
  <c r="R88" i="24"/>
  <c r="Q88" i="25"/>
  <c r="O88" i="25"/>
  <c r="M88" i="25"/>
  <c r="K88" i="25"/>
  <c r="I88" i="25"/>
  <c r="G88" i="25"/>
  <c r="Q88" i="26"/>
  <c r="O88" i="26"/>
  <c r="M88" i="26"/>
  <c r="K88" i="26"/>
  <c r="I88" i="26"/>
  <c r="G88" i="26"/>
  <c r="Q88" i="29"/>
  <c r="O88" i="29"/>
  <c r="M88" i="29"/>
  <c r="K88" i="29"/>
  <c r="I88" i="29"/>
  <c r="G88" i="29"/>
  <c r="G88" i="23"/>
  <c r="Q88" i="23"/>
  <c r="O88" i="23"/>
  <c r="M88" i="23"/>
  <c r="K88" i="23"/>
  <c r="I88" i="23"/>
  <c r="Q88" i="27"/>
  <c r="O88" i="27"/>
  <c r="M88" i="27"/>
  <c r="K88" i="27"/>
  <c r="I88" i="27"/>
  <c r="G88" i="27"/>
  <c r="Q88" i="28"/>
  <c r="O88" i="28"/>
  <c r="M88" i="28"/>
  <c r="K88" i="28"/>
  <c r="I88" i="28"/>
  <c r="G88" i="28"/>
  <c r="E88" i="23"/>
  <c r="E88" i="25"/>
  <c r="E88" i="27"/>
  <c r="E88" i="26"/>
  <c r="E88" i="28"/>
  <c r="E88" i="29"/>
  <c r="E2" i="30"/>
  <c r="K3" i="30"/>
  <c r="I2" i="30"/>
  <c r="G2" i="30"/>
  <c r="R85" i="24"/>
  <c r="I116" i="23"/>
  <c r="I116" i="28"/>
  <c r="M116" i="23"/>
  <c r="M116" i="28"/>
  <c r="Q116" i="23"/>
  <c r="Q116" i="28"/>
  <c r="R86" i="24"/>
  <c r="Q86" i="23"/>
  <c r="O86" i="23"/>
  <c r="M86" i="23"/>
  <c r="K86" i="23"/>
  <c r="I86" i="23"/>
  <c r="G86" i="23"/>
  <c r="E86" i="23"/>
  <c r="Q86" i="25"/>
  <c r="O86" i="25"/>
  <c r="M86" i="25"/>
  <c r="K86" i="25"/>
  <c r="I86" i="25"/>
  <c r="G86" i="25"/>
  <c r="E86" i="25"/>
  <c r="Q86" i="27"/>
  <c r="O86" i="27"/>
  <c r="M86" i="27"/>
  <c r="K86" i="27"/>
  <c r="I86" i="27"/>
  <c r="G86" i="27"/>
  <c r="E86" i="27"/>
  <c r="Q86" i="26"/>
  <c r="O86" i="26"/>
  <c r="M86" i="26"/>
  <c r="K86" i="26"/>
  <c r="I86" i="26"/>
  <c r="G86" i="26"/>
  <c r="E86" i="26"/>
  <c r="Q86" i="29"/>
  <c r="O86" i="29"/>
  <c r="M86" i="29"/>
  <c r="K86" i="29"/>
  <c r="I86" i="29"/>
  <c r="G86" i="29"/>
  <c r="E86" i="29"/>
  <c r="Q68" i="28"/>
  <c r="O68" i="28"/>
  <c r="M68" i="28"/>
  <c r="K68" i="28"/>
  <c r="I68" i="28"/>
  <c r="G68" i="28"/>
  <c r="E68" i="28"/>
  <c r="G116" i="23"/>
  <c r="G116" i="28"/>
  <c r="K116" i="23"/>
  <c r="K116" i="28"/>
  <c r="O116" i="23"/>
  <c r="O116" i="28"/>
  <c r="Q85" i="28"/>
  <c r="O85" i="28"/>
  <c r="M85" i="28"/>
  <c r="K85" i="28"/>
  <c r="I85" i="28"/>
  <c r="G85" i="28"/>
  <c r="E85" i="28"/>
  <c r="R68" i="24"/>
  <c r="Q69" i="23"/>
  <c r="Q69" i="29"/>
  <c r="G69" i="23"/>
  <c r="G69" i="29"/>
  <c r="K69" i="23"/>
  <c r="K69" i="29"/>
  <c r="E69" i="23"/>
  <c r="E69" i="29"/>
  <c r="I69" i="23"/>
  <c r="I69" i="29"/>
  <c r="M69" i="23"/>
  <c r="M69" i="29"/>
  <c r="O69" i="23"/>
  <c r="O69" i="29"/>
  <c r="Q116" i="29"/>
  <c r="O116" i="29"/>
  <c r="K116" i="26"/>
  <c r="I116" i="26"/>
  <c r="G116" i="26"/>
  <c r="E116" i="26"/>
  <c r="Q68" i="23"/>
  <c r="O68" i="23"/>
  <c r="M68" i="23"/>
  <c r="K68" i="23"/>
  <c r="I68" i="23"/>
  <c r="G68" i="23"/>
  <c r="E68" i="23"/>
  <c r="K116" i="29"/>
  <c r="I116" i="29"/>
  <c r="G116" i="29"/>
  <c r="E116" i="29"/>
  <c r="Q65" i="26"/>
  <c r="O65" i="26"/>
  <c r="M65" i="26"/>
  <c r="K65" i="26"/>
  <c r="I65" i="26"/>
  <c r="G65" i="26"/>
  <c r="E65" i="26"/>
  <c r="Q116" i="26"/>
  <c r="O116" i="26"/>
  <c r="Q68" i="25"/>
  <c r="O68" i="25"/>
  <c r="M68" i="25"/>
  <c r="K68" i="25"/>
  <c r="I68" i="25"/>
  <c r="G68" i="25"/>
  <c r="E68" i="25"/>
  <c r="Q68" i="27"/>
  <c r="O68" i="27"/>
  <c r="M68" i="27"/>
  <c r="K68" i="27"/>
  <c r="I68" i="27"/>
  <c r="G68" i="27"/>
  <c r="E68" i="27"/>
  <c r="Q68" i="26"/>
  <c r="O68" i="26"/>
  <c r="M68" i="26"/>
  <c r="K68" i="26"/>
  <c r="I68" i="26"/>
  <c r="G68" i="26"/>
  <c r="E68" i="26"/>
  <c r="O85" i="23"/>
  <c r="M85" i="23"/>
  <c r="K85" i="23"/>
  <c r="I85" i="23"/>
  <c r="G85" i="23"/>
  <c r="E85" i="23"/>
  <c r="Q85" i="25"/>
  <c r="O85" i="25"/>
  <c r="M85" i="25"/>
  <c r="K85" i="25"/>
  <c r="I85" i="25"/>
  <c r="G85" i="25"/>
  <c r="E85" i="25"/>
  <c r="Q85" i="27"/>
  <c r="O85" i="27"/>
  <c r="M85" i="27"/>
  <c r="K85" i="27"/>
  <c r="I85" i="27"/>
  <c r="G85" i="27"/>
  <c r="E85" i="27"/>
  <c r="Q85" i="26"/>
  <c r="O85" i="26"/>
  <c r="M85" i="26"/>
  <c r="K85" i="26"/>
  <c r="I85" i="26"/>
  <c r="G85" i="26"/>
  <c r="E85" i="26"/>
  <c r="M116" i="26"/>
  <c r="M116" i="29"/>
  <c r="Q116" i="27"/>
  <c r="Q116" i="25"/>
  <c r="O116" i="25"/>
  <c r="O116" i="27"/>
  <c r="M116" i="27"/>
  <c r="M116" i="25"/>
  <c r="K116" i="25"/>
  <c r="K116" i="27"/>
  <c r="G116" i="25"/>
  <c r="G116" i="27"/>
  <c r="E116" i="23"/>
  <c r="E116" i="25"/>
  <c r="E116" i="27"/>
  <c r="Q65" i="23"/>
  <c r="Q65" i="25"/>
  <c r="Q65" i="27"/>
  <c r="Q65" i="28"/>
  <c r="O65" i="23"/>
  <c r="O65" i="27"/>
  <c r="O65" i="29"/>
  <c r="O65" i="25"/>
  <c r="M65" i="23"/>
  <c r="M65" i="25"/>
  <c r="M65" i="27"/>
  <c r="M65" i="28"/>
  <c r="K65" i="23"/>
  <c r="K65" i="27"/>
  <c r="K65" i="29"/>
  <c r="K65" i="25"/>
  <c r="I65" i="23"/>
  <c r="I65" i="25"/>
  <c r="I65" i="27"/>
  <c r="I65" i="28"/>
  <c r="E65" i="25"/>
  <c r="E65" i="28"/>
  <c r="E65" i="23"/>
  <c r="E65" i="27"/>
  <c r="G65" i="23"/>
  <c r="G65" i="25"/>
  <c r="G65" i="27"/>
  <c r="G65" i="28"/>
  <c r="I116" i="25"/>
  <c r="I116" i="27"/>
  <c r="R65" i="24"/>
  <c r="R116" i="24"/>
  <c r="P146" i="29"/>
  <c r="P158" i="24" s="1"/>
  <c r="E2" i="29"/>
  <c r="K3" i="29"/>
  <c r="I2" i="29"/>
  <c r="H140" i="29"/>
  <c r="J140" i="29"/>
  <c r="L140" i="29"/>
  <c r="N140" i="29"/>
  <c r="G2" i="29"/>
  <c r="D6" i="29"/>
  <c r="F6" i="29"/>
  <c r="H6" i="29"/>
  <c r="J6" i="29"/>
  <c r="L6" i="29"/>
  <c r="N6" i="29"/>
  <c r="D8" i="29"/>
  <c r="F8" i="29"/>
  <c r="H8" i="29"/>
  <c r="J8" i="29"/>
  <c r="L8" i="29"/>
  <c r="N8" i="29"/>
  <c r="D44" i="29"/>
  <c r="F44" i="29"/>
  <c r="H44" i="29"/>
  <c r="J44" i="29"/>
  <c r="L44" i="29"/>
  <c r="N44" i="29"/>
  <c r="D71" i="29"/>
  <c r="F71" i="29"/>
  <c r="H71" i="29"/>
  <c r="J71" i="29"/>
  <c r="L71" i="29"/>
  <c r="N71" i="29"/>
  <c r="D92" i="29"/>
  <c r="F92" i="29"/>
  <c r="H92" i="29"/>
  <c r="J92" i="29"/>
  <c r="L92" i="29"/>
  <c r="N92" i="29"/>
  <c r="D101" i="29"/>
  <c r="F101" i="29"/>
  <c r="H101" i="29"/>
  <c r="J101" i="29"/>
  <c r="L101" i="29"/>
  <c r="N101" i="29"/>
  <c r="D105" i="29"/>
  <c r="F105" i="29"/>
  <c r="H105" i="29"/>
  <c r="J105" i="29"/>
  <c r="L105" i="29"/>
  <c r="N105" i="29"/>
  <c r="D107" i="29"/>
  <c r="F107" i="29"/>
  <c r="H107" i="29"/>
  <c r="J107" i="29"/>
  <c r="L107" i="29"/>
  <c r="N107" i="29"/>
  <c r="D112" i="29"/>
  <c r="F112" i="29"/>
  <c r="H112" i="29"/>
  <c r="J112" i="29"/>
  <c r="L112" i="29"/>
  <c r="N112" i="29"/>
  <c r="D125" i="29"/>
  <c r="F125" i="29"/>
  <c r="H125" i="29"/>
  <c r="J125" i="29"/>
  <c r="L125" i="29"/>
  <c r="N125" i="29"/>
  <c r="D143" i="29"/>
  <c r="F143" i="29"/>
  <c r="H143" i="29"/>
  <c r="J143" i="29"/>
  <c r="L143" i="29"/>
  <c r="N143" i="29"/>
  <c r="I3" i="28"/>
  <c r="G2" i="28"/>
  <c r="E2" i="28"/>
  <c r="D10" i="28"/>
  <c r="F10" i="28"/>
  <c r="H10" i="28"/>
  <c r="J10" i="28"/>
  <c r="L10" i="28"/>
  <c r="N10" i="28"/>
  <c r="D25" i="28"/>
  <c r="F25" i="28"/>
  <c r="H25" i="28"/>
  <c r="J25" i="28"/>
  <c r="L25" i="28"/>
  <c r="N25" i="28"/>
  <c r="D40" i="28"/>
  <c r="F40" i="28"/>
  <c r="H40" i="28"/>
  <c r="J40" i="28"/>
  <c r="L40" i="28"/>
  <c r="N40" i="28"/>
  <c r="D45" i="28"/>
  <c r="F45" i="28"/>
  <c r="H45" i="28"/>
  <c r="J45" i="28"/>
  <c r="L45" i="28"/>
  <c r="N45" i="28"/>
  <c r="D54" i="28"/>
  <c r="F54" i="28"/>
  <c r="H54" i="28"/>
  <c r="J54" i="28"/>
  <c r="L54" i="28"/>
  <c r="N54" i="28"/>
  <c r="D63" i="28"/>
  <c r="F63" i="28"/>
  <c r="H63" i="28"/>
  <c r="J63" i="28"/>
  <c r="L63" i="28"/>
  <c r="N63" i="28"/>
  <c r="Q69" i="27"/>
  <c r="Q69" i="26"/>
  <c r="O69" i="26"/>
  <c r="O69" i="27"/>
  <c r="M69" i="27"/>
  <c r="M69" i="26"/>
  <c r="K69" i="26"/>
  <c r="K69" i="27"/>
  <c r="I69" i="27"/>
  <c r="I69" i="26"/>
  <c r="G69" i="26"/>
  <c r="G69" i="27"/>
  <c r="E69" i="25"/>
  <c r="E69" i="27"/>
  <c r="E69" i="26"/>
  <c r="Q69" i="25"/>
  <c r="O69" i="25"/>
  <c r="M69" i="25"/>
  <c r="K69" i="25"/>
  <c r="I69" i="25"/>
  <c r="G69" i="25"/>
  <c r="R69" i="24"/>
  <c r="P26" i="26"/>
  <c r="N26" i="26"/>
  <c r="L26" i="26"/>
  <c r="J26" i="26"/>
  <c r="H26" i="26"/>
  <c r="F26" i="26"/>
  <c r="D26" i="26"/>
  <c r="P26" i="27"/>
  <c r="N26" i="27"/>
  <c r="L26" i="27"/>
  <c r="J26" i="27"/>
  <c r="H26" i="27"/>
  <c r="F26" i="27"/>
  <c r="D26" i="27"/>
  <c r="F25" i="27"/>
  <c r="H25" i="27"/>
  <c r="J25" i="27"/>
  <c r="L25" i="27"/>
  <c r="N25" i="27"/>
  <c r="P25" i="27"/>
  <c r="P26" i="25"/>
  <c r="N26" i="25"/>
  <c r="L26" i="25"/>
  <c r="J26" i="25"/>
  <c r="H26" i="25"/>
  <c r="F26" i="25"/>
  <c r="D26" i="25"/>
  <c r="P26" i="23"/>
  <c r="N26" i="23"/>
  <c r="L26" i="23"/>
  <c r="J26" i="23"/>
  <c r="H26" i="23"/>
  <c r="F26" i="23"/>
  <c r="D26" i="23"/>
  <c r="Q26" i="24"/>
  <c r="Q26" i="46" s="1"/>
  <c r="O26" i="24"/>
  <c r="O26" i="46" s="1"/>
  <c r="M26" i="24"/>
  <c r="M26" i="46" s="1"/>
  <c r="K26" i="24"/>
  <c r="K26" i="46" s="1"/>
  <c r="I26" i="24"/>
  <c r="I26" i="46" s="1"/>
  <c r="G26" i="24"/>
  <c r="G26" i="46" s="1"/>
  <c r="E26" i="24"/>
  <c r="E26" i="46" s="1"/>
  <c r="M26" i="41" l="1"/>
  <c r="M26" i="43"/>
  <c r="E26" i="41"/>
  <c r="E26" i="43"/>
  <c r="G26" i="41"/>
  <c r="G26" i="43"/>
  <c r="O26" i="41"/>
  <c r="O26" i="43"/>
  <c r="K26" i="41"/>
  <c r="K26" i="43"/>
  <c r="I26" i="41"/>
  <c r="I26" i="43"/>
  <c r="Q26" i="41"/>
  <c r="Q26" i="43"/>
  <c r="E26" i="40"/>
  <c r="E26" i="39"/>
  <c r="E26" i="38"/>
  <c r="I26" i="40"/>
  <c r="I26" i="39"/>
  <c r="I26" i="38"/>
  <c r="M26" i="40"/>
  <c r="M26" i="39"/>
  <c r="M26" i="38"/>
  <c r="Q26" i="40"/>
  <c r="Q26" i="39"/>
  <c r="Q26" i="38"/>
  <c r="G26" i="40"/>
  <c r="G26" i="39"/>
  <c r="G26" i="38"/>
  <c r="K26" i="40"/>
  <c r="K26" i="39"/>
  <c r="K26" i="38"/>
  <c r="O26" i="40"/>
  <c r="O26" i="39"/>
  <c r="O26" i="38"/>
  <c r="Q3" i="40"/>
  <c r="Q2" i="40" s="1"/>
  <c r="O2" i="40"/>
  <c r="Q3" i="39"/>
  <c r="Q2" i="39" s="1"/>
  <c r="O2" i="39"/>
  <c r="R146" i="36"/>
  <c r="R153" i="24" s="1"/>
  <c r="R146" i="34"/>
  <c r="R167" i="24" s="1"/>
  <c r="R146" i="32"/>
  <c r="R165" i="24" s="1"/>
  <c r="G26" i="37"/>
  <c r="G26" i="36"/>
  <c r="G26" i="35"/>
  <c r="G26" i="34"/>
  <c r="G26" i="33"/>
  <c r="G26" i="32"/>
  <c r="G26" i="30"/>
  <c r="G26" i="31"/>
  <c r="K26" i="37"/>
  <c r="K26" i="36"/>
  <c r="K26" i="35"/>
  <c r="K26" i="34"/>
  <c r="K26" i="33"/>
  <c r="K26" i="32"/>
  <c r="K26" i="30"/>
  <c r="K26" i="31"/>
  <c r="E26" i="37"/>
  <c r="E26" i="36"/>
  <c r="E26" i="35"/>
  <c r="E26" i="34"/>
  <c r="E26" i="33"/>
  <c r="E26" i="32"/>
  <c r="E26" i="30"/>
  <c r="E26" i="31"/>
  <c r="I26" i="37"/>
  <c r="I26" i="36"/>
  <c r="I26" i="35"/>
  <c r="I26" i="34"/>
  <c r="I26" i="33"/>
  <c r="I26" i="32"/>
  <c r="I26" i="30"/>
  <c r="I26" i="31"/>
  <c r="M26" i="37"/>
  <c r="M26" i="36"/>
  <c r="M26" i="35"/>
  <c r="M26" i="34"/>
  <c r="M26" i="33"/>
  <c r="M26" i="32"/>
  <c r="M26" i="30"/>
  <c r="M26" i="31"/>
  <c r="Q26" i="37"/>
  <c r="Q26" i="36"/>
  <c r="Q26" i="35"/>
  <c r="Q26" i="34"/>
  <c r="Q26" i="33"/>
  <c r="Q26" i="32"/>
  <c r="Q26" i="30"/>
  <c r="Q26" i="31"/>
  <c r="O26" i="37"/>
  <c r="O26" i="36"/>
  <c r="O26" i="35"/>
  <c r="O26" i="34"/>
  <c r="O26" i="33"/>
  <c r="O26" i="32"/>
  <c r="O26" i="30"/>
  <c r="O26" i="31"/>
  <c r="R146" i="33"/>
  <c r="R166" i="24" s="1"/>
  <c r="R146" i="35"/>
  <c r="R169" i="24" s="1"/>
  <c r="R146" i="31"/>
  <c r="R164" i="24" s="1"/>
  <c r="N146" i="28"/>
  <c r="N156" i="24" s="1"/>
  <c r="J146" i="28"/>
  <c r="J156" i="24" s="1"/>
  <c r="F146" i="28"/>
  <c r="F156" i="24" s="1"/>
  <c r="L146" i="28"/>
  <c r="L156" i="24" s="1"/>
  <c r="H146" i="28"/>
  <c r="H156" i="24" s="1"/>
  <c r="D146" i="28"/>
  <c r="D156" i="24" s="1"/>
  <c r="P146" i="28"/>
  <c r="P156" i="24" s="1"/>
  <c r="Q3" i="37"/>
  <c r="Q2" i="37" s="1"/>
  <c r="O2" i="37"/>
  <c r="O3" i="36"/>
  <c r="M2" i="36"/>
  <c r="O3" i="35"/>
  <c r="M2" i="35"/>
  <c r="O3" i="34"/>
  <c r="M2" i="34"/>
  <c r="O3" i="33"/>
  <c r="M2" i="33"/>
  <c r="O3" i="32"/>
  <c r="M2" i="32"/>
  <c r="O3" i="31"/>
  <c r="M2" i="31"/>
  <c r="P146" i="30"/>
  <c r="P147" i="30"/>
  <c r="P148" i="30" s="1"/>
  <c r="P161" i="24" s="1"/>
  <c r="L146" i="30"/>
  <c r="L147" i="30"/>
  <c r="L148" i="30" s="1"/>
  <c r="L161" i="24" s="1"/>
  <c r="H146" i="30"/>
  <c r="H147" i="30"/>
  <c r="H148" i="30" s="1"/>
  <c r="N146" i="30"/>
  <c r="N147" i="30"/>
  <c r="N148" i="30" s="1"/>
  <c r="N161" i="24" s="1"/>
  <c r="J146" i="30"/>
  <c r="J147" i="30"/>
  <c r="J148" i="30" s="1"/>
  <c r="J161" i="24" s="1"/>
  <c r="F146" i="30"/>
  <c r="F147" i="30"/>
  <c r="F148" i="30" s="1"/>
  <c r="F161" i="24" s="1"/>
  <c r="E26" i="29"/>
  <c r="D147" i="30"/>
  <c r="D146" i="30"/>
  <c r="M3" i="30"/>
  <c r="K2" i="30"/>
  <c r="M26" i="23"/>
  <c r="M26" i="29"/>
  <c r="M26" i="28"/>
  <c r="I26" i="23"/>
  <c r="I26" i="29"/>
  <c r="I26" i="28"/>
  <c r="Q26" i="23"/>
  <c r="Q26" i="29"/>
  <c r="Q26" i="28"/>
  <c r="G26" i="23"/>
  <c r="G26" i="29"/>
  <c r="G26" i="28"/>
  <c r="K26" i="23"/>
  <c r="K26" i="29"/>
  <c r="K26" i="28"/>
  <c r="O26" i="23"/>
  <c r="O26" i="29"/>
  <c r="O26" i="28"/>
  <c r="N146" i="29"/>
  <c r="N158" i="24" s="1"/>
  <c r="J146" i="29"/>
  <c r="J158" i="24" s="1"/>
  <c r="F146" i="29"/>
  <c r="F158" i="24" s="1"/>
  <c r="L146" i="29"/>
  <c r="L158" i="24" s="1"/>
  <c r="H146" i="29"/>
  <c r="H158" i="24" s="1"/>
  <c r="D146" i="29"/>
  <c r="D158" i="24" s="1"/>
  <c r="M3" i="29"/>
  <c r="K2" i="29"/>
  <c r="E26" i="23"/>
  <c r="E26" i="28"/>
  <c r="K3" i="28"/>
  <c r="I2" i="28"/>
  <c r="Q26" i="27"/>
  <c r="Q26" i="26"/>
  <c r="Q26" i="25"/>
  <c r="O26" i="26"/>
  <c r="O26" i="25"/>
  <c r="O26" i="27"/>
  <c r="M26" i="27"/>
  <c r="M26" i="26"/>
  <c r="M26" i="25"/>
  <c r="K26" i="26"/>
  <c r="K26" i="25"/>
  <c r="K26" i="27"/>
  <c r="I26" i="27"/>
  <c r="I26" i="26"/>
  <c r="I26" i="25"/>
  <c r="G26" i="26"/>
  <c r="G26" i="25"/>
  <c r="G26" i="27"/>
  <c r="E26" i="25"/>
  <c r="E26" i="27"/>
  <c r="E26" i="26"/>
  <c r="R26" i="24"/>
  <c r="P145" i="27"/>
  <c r="N145" i="27"/>
  <c r="L145" i="27"/>
  <c r="J145" i="27"/>
  <c r="H145" i="27"/>
  <c r="F145" i="27"/>
  <c r="D145" i="27"/>
  <c r="P144" i="27"/>
  <c r="N144" i="27"/>
  <c r="L144" i="27"/>
  <c r="J144" i="27"/>
  <c r="H144" i="27"/>
  <c r="F144" i="27"/>
  <c r="D144" i="27"/>
  <c r="P143" i="27"/>
  <c r="N143" i="27"/>
  <c r="L143" i="27"/>
  <c r="J143" i="27"/>
  <c r="H143" i="27"/>
  <c r="F143" i="27"/>
  <c r="D143" i="27"/>
  <c r="P142" i="27"/>
  <c r="N142" i="27"/>
  <c r="L142" i="27"/>
  <c r="J142" i="27"/>
  <c r="H142" i="27"/>
  <c r="F142" i="27"/>
  <c r="D142" i="27"/>
  <c r="P141" i="27"/>
  <c r="N141" i="27"/>
  <c r="L141" i="27"/>
  <c r="J141" i="27"/>
  <c r="H141" i="27"/>
  <c r="F141" i="27"/>
  <c r="D141" i="27"/>
  <c r="P140" i="27"/>
  <c r="N140" i="27"/>
  <c r="L140" i="27"/>
  <c r="J140" i="27"/>
  <c r="H140" i="27"/>
  <c r="F140" i="27"/>
  <c r="D140" i="27"/>
  <c r="P139" i="27"/>
  <c r="N139" i="27"/>
  <c r="L139" i="27"/>
  <c r="J139" i="27"/>
  <c r="H139" i="27"/>
  <c r="F139" i="27"/>
  <c r="D139" i="27"/>
  <c r="P136" i="27"/>
  <c r="N136" i="27"/>
  <c r="L136" i="27"/>
  <c r="J136" i="27"/>
  <c r="H136" i="27"/>
  <c r="F136" i="27"/>
  <c r="D136" i="27"/>
  <c r="P135" i="27"/>
  <c r="N135" i="27"/>
  <c r="L135" i="27"/>
  <c r="J135" i="27"/>
  <c r="H135" i="27"/>
  <c r="F135" i="27"/>
  <c r="D135" i="27"/>
  <c r="P134" i="27"/>
  <c r="N134" i="27"/>
  <c r="L134" i="27"/>
  <c r="J134" i="27"/>
  <c r="H134" i="27"/>
  <c r="F134" i="27"/>
  <c r="D134" i="27"/>
  <c r="P133" i="27"/>
  <c r="N133" i="27"/>
  <c r="L133" i="27"/>
  <c r="J133" i="27"/>
  <c r="H133" i="27"/>
  <c r="F133" i="27"/>
  <c r="D133" i="27"/>
  <c r="P128" i="27"/>
  <c r="N128" i="27"/>
  <c r="L128" i="27"/>
  <c r="J128" i="27"/>
  <c r="H128" i="27"/>
  <c r="F128" i="27"/>
  <c r="D128" i="27"/>
  <c r="P127" i="27"/>
  <c r="N127" i="27"/>
  <c r="L127" i="27"/>
  <c r="J127" i="27"/>
  <c r="H127" i="27"/>
  <c r="F127" i="27"/>
  <c r="D127" i="27"/>
  <c r="P126" i="27"/>
  <c r="N126" i="27"/>
  <c r="L126" i="27"/>
  <c r="J126" i="27"/>
  <c r="H126" i="27"/>
  <c r="F126" i="27"/>
  <c r="D126" i="27"/>
  <c r="P125" i="27"/>
  <c r="N125" i="27"/>
  <c r="L125" i="27"/>
  <c r="J125" i="27"/>
  <c r="H125" i="27"/>
  <c r="F125" i="27"/>
  <c r="D125" i="27"/>
  <c r="P124" i="27"/>
  <c r="N124" i="27"/>
  <c r="L124" i="27"/>
  <c r="J124" i="27"/>
  <c r="H124" i="27"/>
  <c r="F124" i="27"/>
  <c r="D124" i="27"/>
  <c r="P122" i="27"/>
  <c r="N122" i="27"/>
  <c r="L122" i="27"/>
  <c r="J122" i="27"/>
  <c r="H122" i="27"/>
  <c r="F122" i="27"/>
  <c r="D122" i="27"/>
  <c r="P121" i="27"/>
  <c r="N121" i="27"/>
  <c r="L121" i="27"/>
  <c r="J121" i="27"/>
  <c r="H121" i="27"/>
  <c r="F121" i="27"/>
  <c r="D121" i="27"/>
  <c r="P120" i="27"/>
  <c r="N120" i="27"/>
  <c r="L120" i="27"/>
  <c r="J120" i="27"/>
  <c r="H120" i="27"/>
  <c r="F120" i="27"/>
  <c r="D120" i="27"/>
  <c r="P118" i="27"/>
  <c r="N118" i="27"/>
  <c r="L118" i="27"/>
  <c r="J118" i="27"/>
  <c r="H118" i="27"/>
  <c r="F118" i="27"/>
  <c r="D118" i="27"/>
  <c r="P115" i="27"/>
  <c r="N115" i="27"/>
  <c r="L115" i="27"/>
  <c r="J115" i="27"/>
  <c r="H115" i="27"/>
  <c r="F115" i="27"/>
  <c r="D115" i="27"/>
  <c r="P114" i="27"/>
  <c r="N114" i="27"/>
  <c r="L114" i="27"/>
  <c r="J114" i="27"/>
  <c r="H114" i="27"/>
  <c r="F114" i="27"/>
  <c r="D114" i="27"/>
  <c r="P113" i="27"/>
  <c r="N113" i="27"/>
  <c r="L113" i="27"/>
  <c r="J113" i="27"/>
  <c r="H113" i="27"/>
  <c r="F113" i="27"/>
  <c r="D113" i="27"/>
  <c r="P112" i="27"/>
  <c r="N112" i="27"/>
  <c r="L112" i="27"/>
  <c r="J112" i="27"/>
  <c r="H112" i="27"/>
  <c r="F112" i="27"/>
  <c r="D112" i="27"/>
  <c r="P111" i="27"/>
  <c r="N111" i="27"/>
  <c r="L111" i="27"/>
  <c r="J111" i="27"/>
  <c r="H111" i="27"/>
  <c r="F111" i="27"/>
  <c r="D111" i="27"/>
  <c r="P110" i="27"/>
  <c r="N110" i="27"/>
  <c r="L110" i="27"/>
  <c r="J110" i="27"/>
  <c r="H110" i="27"/>
  <c r="F110" i="27"/>
  <c r="D110" i="27"/>
  <c r="P109" i="27"/>
  <c r="N109" i="27"/>
  <c r="L109" i="27"/>
  <c r="J109" i="27"/>
  <c r="H109" i="27"/>
  <c r="F109" i="27"/>
  <c r="D109" i="27"/>
  <c r="P108" i="27"/>
  <c r="N108" i="27"/>
  <c r="L108" i="27"/>
  <c r="J108" i="27"/>
  <c r="H108" i="27"/>
  <c r="F108" i="27"/>
  <c r="D108" i="27"/>
  <c r="P107" i="27"/>
  <c r="N107" i="27"/>
  <c r="L107" i="27"/>
  <c r="J107" i="27"/>
  <c r="H107" i="27"/>
  <c r="F107" i="27"/>
  <c r="D107" i="27"/>
  <c r="P106" i="27"/>
  <c r="N106" i="27"/>
  <c r="L106" i="27"/>
  <c r="J106" i="27"/>
  <c r="H106" i="27"/>
  <c r="F106" i="27"/>
  <c r="D106" i="27"/>
  <c r="P105" i="27"/>
  <c r="N105" i="27"/>
  <c r="L105" i="27"/>
  <c r="J105" i="27"/>
  <c r="H105" i="27"/>
  <c r="F105" i="27"/>
  <c r="D105" i="27"/>
  <c r="P104" i="27"/>
  <c r="N104" i="27"/>
  <c r="L104" i="27"/>
  <c r="J104" i="27"/>
  <c r="H104" i="27"/>
  <c r="F104" i="27"/>
  <c r="D104" i="27"/>
  <c r="P102" i="27"/>
  <c r="N102" i="27"/>
  <c r="L102" i="27"/>
  <c r="J102" i="27"/>
  <c r="H102" i="27"/>
  <c r="F102" i="27"/>
  <c r="D102" i="27"/>
  <c r="P101" i="27"/>
  <c r="N101" i="27"/>
  <c r="L101" i="27"/>
  <c r="J101" i="27"/>
  <c r="H101" i="27"/>
  <c r="F101" i="27"/>
  <c r="D101" i="27"/>
  <c r="P100" i="27"/>
  <c r="N100" i="27"/>
  <c r="L100" i="27"/>
  <c r="J100" i="27"/>
  <c r="H100" i="27"/>
  <c r="F100" i="27"/>
  <c r="D100" i="27"/>
  <c r="P99" i="27"/>
  <c r="N99" i="27"/>
  <c r="L99" i="27"/>
  <c r="J99" i="27"/>
  <c r="H99" i="27"/>
  <c r="F99" i="27"/>
  <c r="D99" i="27"/>
  <c r="P98" i="27"/>
  <c r="N98" i="27"/>
  <c r="L98" i="27"/>
  <c r="J98" i="27"/>
  <c r="H98" i="27"/>
  <c r="F98" i="27"/>
  <c r="D98" i="27"/>
  <c r="P97" i="27"/>
  <c r="N97" i="27"/>
  <c r="L97" i="27"/>
  <c r="J97" i="27"/>
  <c r="H97" i="27"/>
  <c r="F97" i="27"/>
  <c r="D97" i="27"/>
  <c r="P96" i="27"/>
  <c r="N96" i="27"/>
  <c r="L96" i="27"/>
  <c r="J96" i="27"/>
  <c r="H96" i="27"/>
  <c r="F96" i="27"/>
  <c r="D96" i="27"/>
  <c r="P94" i="27"/>
  <c r="N94" i="27"/>
  <c r="L94" i="27"/>
  <c r="J94" i="27"/>
  <c r="H94" i="27"/>
  <c r="F94" i="27"/>
  <c r="D94" i="27"/>
  <c r="P93" i="27"/>
  <c r="N93" i="27"/>
  <c r="L93" i="27"/>
  <c r="J93" i="27"/>
  <c r="H93" i="27"/>
  <c r="F93" i="27"/>
  <c r="D93" i="27"/>
  <c r="P92" i="27"/>
  <c r="N92" i="27"/>
  <c r="L92" i="27"/>
  <c r="J92" i="27"/>
  <c r="H92" i="27"/>
  <c r="F92" i="27"/>
  <c r="D92" i="27"/>
  <c r="P91" i="27"/>
  <c r="N91" i="27"/>
  <c r="L91" i="27"/>
  <c r="J91" i="27"/>
  <c r="H91" i="27"/>
  <c r="F91" i="27"/>
  <c r="D91" i="27"/>
  <c r="P90" i="27"/>
  <c r="N90" i="27"/>
  <c r="L90" i="27"/>
  <c r="J90" i="27"/>
  <c r="H90" i="27"/>
  <c r="F90" i="27"/>
  <c r="D90" i="27"/>
  <c r="P89" i="27"/>
  <c r="N89" i="27"/>
  <c r="L89" i="27"/>
  <c r="J89" i="27"/>
  <c r="H89" i="27"/>
  <c r="F89" i="27"/>
  <c r="D89" i="27"/>
  <c r="P87" i="27"/>
  <c r="N87" i="27"/>
  <c r="L87" i="27"/>
  <c r="J87" i="27"/>
  <c r="H87" i="27"/>
  <c r="F87" i="27"/>
  <c r="D87" i="27"/>
  <c r="P84" i="27"/>
  <c r="N84" i="27"/>
  <c r="L84" i="27"/>
  <c r="J84" i="27"/>
  <c r="H84" i="27"/>
  <c r="F84" i="27"/>
  <c r="D84" i="27"/>
  <c r="P83" i="27"/>
  <c r="N83" i="27"/>
  <c r="L83" i="27"/>
  <c r="J83" i="27"/>
  <c r="H83" i="27"/>
  <c r="F83" i="27"/>
  <c r="D83" i="27"/>
  <c r="P82" i="27"/>
  <c r="N82" i="27"/>
  <c r="L82" i="27"/>
  <c r="J82" i="27"/>
  <c r="H82" i="27"/>
  <c r="F82" i="27"/>
  <c r="D82" i="27"/>
  <c r="P81" i="27"/>
  <c r="N81" i="27"/>
  <c r="L81" i="27"/>
  <c r="J81" i="27"/>
  <c r="H81" i="27"/>
  <c r="F81" i="27"/>
  <c r="D81" i="27"/>
  <c r="P80" i="27"/>
  <c r="N80" i="27"/>
  <c r="L80" i="27"/>
  <c r="J80" i="27"/>
  <c r="H80" i="27"/>
  <c r="F80" i="27"/>
  <c r="D80" i="27"/>
  <c r="P79" i="27"/>
  <c r="N79" i="27"/>
  <c r="L79" i="27"/>
  <c r="J79" i="27"/>
  <c r="H79" i="27"/>
  <c r="F79" i="27"/>
  <c r="D79" i="27"/>
  <c r="P78" i="27"/>
  <c r="N78" i="27"/>
  <c r="L78" i="27"/>
  <c r="J78" i="27"/>
  <c r="H78" i="27"/>
  <c r="F78" i="27"/>
  <c r="D78" i="27"/>
  <c r="P77" i="27"/>
  <c r="N77" i="27"/>
  <c r="L77" i="27"/>
  <c r="J77" i="27"/>
  <c r="H77" i="27"/>
  <c r="F77" i="27"/>
  <c r="D77" i="27"/>
  <c r="B77" i="27"/>
  <c r="P76" i="27"/>
  <c r="N76" i="27"/>
  <c r="L76" i="27"/>
  <c r="J76" i="27"/>
  <c r="H76" i="27"/>
  <c r="F76" i="27"/>
  <c r="D76" i="27"/>
  <c r="P75" i="27"/>
  <c r="N75" i="27"/>
  <c r="L75" i="27"/>
  <c r="J75" i="27"/>
  <c r="H75" i="27"/>
  <c r="F75" i="27"/>
  <c r="D75" i="27"/>
  <c r="P74" i="27"/>
  <c r="N74" i="27"/>
  <c r="L74" i="27"/>
  <c r="J74" i="27"/>
  <c r="H74" i="27"/>
  <c r="F74" i="27"/>
  <c r="D74" i="27"/>
  <c r="P73" i="27"/>
  <c r="N73" i="27"/>
  <c r="L73" i="27"/>
  <c r="J73" i="27"/>
  <c r="H73" i="27"/>
  <c r="F73" i="27"/>
  <c r="D73" i="27"/>
  <c r="P72" i="27"/>
  <c r="N72" i="27"/>
  <c r="L72" i="27"/>
  <c r="J72" i="27"/>
  <c r="H72" i="27"/>
  <c r="F72" i="27"/>
  <c r="D72" i="27"/>
  <c r="P71" i="27"/>
  <c r="N71" i="27"/>
  <c r="L71" i="27"/>
  <c r="J71" i="27"/>
  <c r="H71" i="27"/>
  <c r="F71" i="27"/>
  <c r="D71" i="27"/>
  <c r="P70" i="27"/>
  <c r="N70" i="27"/>
  <c r="L70" i="27"/>
  <c r="J70" i="27"/>
  <c r="H70" i="27"/>
  <c r="F70" i="27"/>
  <c r="D70" i="27"/>
  <c r="P67" i="27"/>
  <c r="N67" i="27"/>
  <c r="L67" i="27"/>
  <c r="J67" i="27"/>
  <c r="H67" i="27"/>
  <c r="F67" i="27"/>
  <c r="D67" i="27"/>
  <c r="P66" i="27"/>
  <c r="N66" i="27"/>
  <c r="L66" i="27"/>
  <c r="J66" i="27"/>
  <c r="H66" i="27"/>
  <c r="F66" i="27"/>
  <c r="D66" i="27"/>
  <c r="P64" i="27"/>
  <c r="N64" i="27"/>
  <c r="L64" i="27"/>
  <c r="J64" i="27"/>
  <c r="H64" i="27"/>
  <c r="F64" i="27"/>
  <c r="D64" i="27"/>
  <c r="P63" i="27"/>
  <c r="N63" i="27"/>
  <c r="L63" i="27"/>
  <c r="J63" i="27"/>
  <c r="H63" i="27"/>
  <c r="F63" i="27"/>
  <c r="D63" i="27"/>
  <c r="P62" i="27"/>
  <c r="N62" i="27"/>
  <c r="L62" i="27"/>
  <c r="J62" i="27"/>
  <c r="H62" i="27"/>
  <c r="F62" i="27"/>
  <c r="D62" i="27"/>
  <c r="P61" i="27"/>
  <c r="N61" i="27"/>
  <c r="L61" i="27"/>
  <c r="J61" i="27"/>
  <c r="H61" i="27"/>
  <c r="F61" i="27"/>
  <c r="D61" i="27"/>
  <c r="P60" i="27"/>
  <c r="N60" i="27"/>
  <c r="L60" i="27"/>
  <c r="J60" i="27"/>
  <c r="H60" i="27"/>
  <c r="F60" i="27"/>
  <c r="D60" i="27"/>
  <c r="P59" i="27"/>
  <c r="N59" i="27"/>
  <c r="L59" i="27"/>
  <c r="J59" i="27"/>
  <c r="H59" i="27"/>
  <c r="F59" i="27"/>
  <c r="D59" i="27"/>
  <c r="P57" i="27"/>
  <c r="N57" i="27"/>
  <c r="L57" i="27"/>
  <c r="J57" i="27"/>
  <c r="H57" i="27"/>
  <c r="F57" i="27"/>
  <c r="D57" i="27"/>
  <c r="P55" i="27"/>
  <c r="N55" i="27"/>
  <c r="L55" i="27"/>
  <c r="J55" i="27"/>
  <c r="H55" i="27"/>
  <c r="F55" i="27"/>
  <c r="D55" i="27"/>
  <c r="P54" i="27"/>
  <c r="N54" i="27"/>
  <c r="L54" i="27"/>
  <c r="J54" i="27"/>
  <c r="H54" i="27"/>
  <c r="F54" i="27"/>
  <c r="D54" i="27"/>
  <c r="P53" i="27"/>
  <c r="N53" i="27"/>
  <c r="L53" i="27"/>
  <c r="J53" i="27"/>
  <c r="H53" i="27"/>
  <c r="F53" i="27"/>
  <c r="D53" i="27"/>
  <c r="P52" i="27"/>
  <c r="N52" i="27"/>
  <c r="L52" i="27"/>
  <c r="J52" i="27"/>
  <c r="H52" i="27"/>
  <c r="F52" i="27"/>
  <c r="D52" i="27"/>
  <c r="P51" i="27"/>
  <c r="N51" i="27"/>
  <c r="L51" i="27"/>
  <c r="J51" i="27"/>
  <c r="H51" i="27"/>
  <c r="F51" i="27"/>
  <c r="D51" i="27"/>
  <c r="P50" i="27"/>
  <c r="N50" i="27"/>
  <c r="L50" i="27"/>
  <c r="J50" i="27"/>
  <c r="H50" i="27"/>
  <c r="F50" i="27"/>
  <c r="D50" i="27"/>
  <c r="P49" i="27"/>
  <c r="N49" i="27"/>
  <c r="L49" i="27"/>
  <c r="J49" i="27"/>
  <c r="H49" i="27"/>
  <c r="F49" i="27"/>
  <c r="D49" i="27"/>
  <c r="P48" i="27"/>
  <c r="N48" i="27"/>
  <c r="L48" i="27"/>
  <c r="J48" i="27"/>
  <c r="H48" i="27"/>
  <c r="F48" i="27"/>
  <c r="D48" i="27"/>
  <c r="P47" i="27"/>
  <c r="N47" i="27"/>
  <c r="L47" i="27"/>
  <c r="J47" i="27"/>
  <c r="H47" i="27"/>
  <c r="F47" i="27"/>
  <c r="D47" i="27"/>
  <c r="P45" i="27"/>
  <c r="N45" i="27"/>
  <c r="L45" i="27"/>
  <c r="J45" i="27"/>
  <c r="H45" i="27"/>
  <c r="F45" i="27"/>
  <c r="D45" i="27"/>
  <c r="P44" i="27"/>
  <c r="N44" i="27"/>
  <c r="L44" i="27"/>
  <c r="J44" i="27"/>
  <c r="H44" i="27"/>
  <c r="F44" i="27"/>
  <c r="D44" i="27"/>
  <c r="D42" i="27"/>
  <c r="P41" i="27"/>
  <c r="N41" i="27"/>
  <c r="L41" i="27"/>
  <c r="J41" i="27"/>
  <c r="H41" i="27"/>
  <c r="F41" i="27"/>
  <c r="D41" i="27"/>
  <c r="P40" i="27"/>
  <c r="N40" i="27"/>
  <c r="L40" i="27"/>
  <c r="J40" i="27"/>
  <c r="H40" i="27"/>
  <c r="F40" i="27"/>
  <c r="D40" i="27"/>
  <c r="P32" i="27"/>
  <c r="N32" i="27"/>
  <c r="L32" i="27"/>
  <c r="J32" i="27"/>
  <c r="H32" i="27"/>
  <c r="F32" i="27"/>
  <c r="D32" i="27"/>
  <c r="P30" i="27"/>
  <c r="N30" i="27"/>
  <c r="L30" i="27"/>
  <c r="J30" i="27"/>
  <c r="H30" i="27"/>
  <c r="F30" i="27"/>
  <c r="D30" i="27"/>
  <c r="P29" i="27"/>
  <c r="N29" i="27"/>
  <c r="L29" i="27"/>
  <c r="J29" i="27"/>
  <c r="H29" i="27"/>
  <c r="F29" i="27"/>
  <c r="D29" i="27"/>
  <c r="P28" i="27"/>
  <c r="N28" i="27"/>
  <c r="L28" i="27"/>
  <c r="J28" i="27"/>
  <c r="H28" i="27"/>
  <c r="F28" i="27"/>
  <c r="D28" i="27"/>
  <c r="P27" i="27"/>
  <c r="N27" i="27"/>
  <c r="L27" i="27"/>
  <c r="J27" i="27"/>
  <c r="H27" i="27"/>
  <c r="F27" i="27"/>
  <c r="D27" i="27"/>
  <c r="D25" i="27"/>
  <c r="P24" i="27"/>
  <c r="N24" i="27"/>
  <c r="L24" i="27"/>
  <c r="J24" i="27"/>
  <c r="H24" i="27"/>
  <c r="F24" i="27"/>
  <c r="D24" i="27"/>
  <c r="P23" i="27"/>
  <c r="N23" i="27"/>
  <c r="L23" i="27"/>
  <c r="J23" i="27"/>
  <c r="H23" i="27"/>
  <c r="F23" i="27"/>
  <c r="D23" i="27"/>
  <c r="P22" i="27"/>
  <c r="N22" i="27"/>
  <c r="L22" i="27"/>
  <c r="J22" i="27"/>
  <c r="H22" i="27"/>
  <c r="F22" i="27"/>
  <c r="D22" i="27"/>
  <c r="P21" i="27"/>
  <c r="N21" i="27"/>
  <c r="L21" i="27"/>
  <c r="J21" i="27"/>
  <c r="H21" i="27"/>
  <c r="F21" i="27"/>
  <c r="D21" i="27"/>
  <c r="P20" i="27"/>
  <c r="N20" i="27"/>
  <c r="L20" i="27"/>
  <c r="J20" i="27"/>
  <c r="H20" i="27"/>
  <c r="F20" i="27"/>
  <c r="D20" i="27"/>
  <c r="P19" i="27"/>
  <c r="N19" i="27"/>
  <c r="L19" i="27"/>
  <c r="J19" i="27"/>
  <c r="H19" i="27"/>
  <c r="F19" i="27"/>
  <c r="D19" i="27"/>
  <c r="P17" i="27"/>
  <c r="N17" i="27"/>
  <c r="L17" i="27"/>
  <c r="J17" i="27"/>
  <c r="H17" i="27"/>
  <c r="F17" i="27"/>
  <c r="D17" i="27"/>
  <c r="P16" i="27"/>
  <c r="N16" i="27"/>
  <c r="L16" i="27"/>
  <c r="J16" i="27"/>
  <c r="H16" i="27"/>
  <c r="F16" i="27"/>
  <c r="D16" i="27"/>
  <c r="P15" i="27"/>
  <c r="N15" i="27"/>
  <c r="L15" i="27"/>
  <c r="J15" i="27"/>
  <c r="H15" i="27"/>
  <c r="F15" i="27"/>
  <c r="D15" i="27"/>
  <c r="P14" i="27"/>
  <c r="N14" i="27"/>
  <c r="L14" i="27"/>
  <c r="J14" i="27"/>
  <c r="H14" i="27"/>
  <c r="F14" i="27"/>
  <c r="D14" i="27"/>
  <c r="P13" i="27"/>
  <c r="N13" i="27"/>
  <c r="L13" i="27"/>
  <c r="J13" i="27"/>
  <c r="H13" i="27"/>
  <c r="F13" i="27"/>
  <c r="D13" i="27"/>
  <c r="P12" i="27"/>
  <c r="N12" i="27"/>
  <c r="L12" i="27"/>
  <c r="J12" i="27"/>
  <c r="H12" i="27"/>
  <c r="F12" i="27"/>
  <c r="D12" i="27"/>
  <c r="P11" i="27"/>
  <c r="N11" i="27"/>
  <c r="L11" i="27"/>
  <c r="J11" i="27"/>
  <c r="H11" i="27"/>
  <c r="F11" i="27"/>
  <c r="D11" i="27"/>
  <c r="P10" i="27"/>
  <c r="N10" i="27"/>
  <c r="L10" i="27"/>
  <c r="J10" i="27"/>
  <c r="H10" i="27"/>
  <c r="F10" i="27"/>
  <c r="D10" i="27"/>
  <c r="P8" i="27"/>
  <c r="N8" i="27"/>
  <c r="L8" i="27"/>
  <c r="J8" i="27"/>
  <c r="H8" i="27"/>
  <c r="F8" i="27"/>
  <c r="D8" i="27"/>
  <c r="P7" i="27"/>
  <c r="N7" i="27"/>
  <c r="L7" i="27"/>
  <c r="J7" i="27"/>
  <c r="H7" i="27"/>
  <c r="F7" i="27"/>
  <c r="D7" i="27"/>
  <c r="P6" i="27"/>
  <c r="N6" i="27"/>
  <c r="L6" i="27"/>
  <c r="J6" i="27"/>
  <c r="H6" i="27"/>
  <c r="F6" i="27"/>
  <c r="D6" i="27"/>
  <c r="P5" i="27"/>
  <c r="N5" i="27"/>
  <c r="L5" i="27"/>
  <c r="J5" i="27"/>
  <c r="H5" i="27"/>
  <c r="F5" i="27"/>
  <c r="D5" i="27"/>
  <c r="P4" i="27"/>
  <c r="N4" i="27"/>
  <c r="L4" i="27"/>
  <c r="J4" i="27"/>
  <c r="H4" i="27"/>
  <c r="F4" i="27"/>
  <c r="D4" i="27"/>
  <c r="E3" i="27"/>
  <c r="G3" i="27" s="1"/>
  <c r="R146" i="28" l="1"/>
  <c r="R156" i="24" s="1"/>
  <c r="Q3" i="36"/>
  <c r="Q2" i="36" s="1"/>
  <c r="O2" i="36"/>
  <c r="Q3" i="35"/>
  <c r="Q2" i="35" s="1"/>
  <c r="O2" i="35"/>
  <c r="Q3" i="34"/>
  <c r="Q2" i="34" s="1"/>
  <c r="O2" i="34"/>
  <c r="Q3" i="33"/>
  <c r="Q2" i="33" s="1"/>
  <c r="O2" i="33"/>
  <c r="Q3" i="32"/>
  <c r="Q2" i="32" s="1"/>
  <c r="O2" i="32"/>
  <c r="Q3" i="31"/>
  <c r="Q2" i="31" s="1"/>
  <c r="O2" i="31"/>
  <c r="H161" i="24"/>
  <c r="D148" i="30"/>
  <c r="D161" i="24" s="1"/>
  <c r="O3" i="30"/>
  <c r="M2" i="30"/>
  <c r="R146" i="29"/>
  <c r="R158" i="24" s="1"/>
  <c r="O3" i="29"/>
  <c r="M2" i="29"/>
  <c r="K2" i="28"/>
  <c r="M3" i="28"/>
  <c r="F146" i="27"/>
  <c r="F150" i="24" s="1"/>
  <c r="D146" i="27"/>
  <c r="D150" i="24" s="1"/>
  <c r="H146" i="27"/>
  <c r="H150" i="24" s="1"/>
  <c r="J146" i="27"/>
  <c r="J150" i="24" s="1"/>
  <c r="P146" i="27"/>
  <c r="P150" i="24" s="1"/>
  <c r="L146" i="27"/>
  <c r="L150" i="24" s="1"/>
  <c r="N146" i="27"/>
  <c r="N150" i="24" s="1"/>
  <c r="G2" i="27"/>
  <c r="I3" i="27"/>
  <c r="E2" i="27"/>
  <c r="R148" i="30" l="1"/>
  <c r="R161" i="24" s="1"/>
  <c r="Q3" i="30"/>
  <c r="Q2" i="30" s="1"/>
  <c r="O2" i="30"/>
  <c r="Q3" i="29"/>
  <c r="Q2" i="29" s="1"/>
  <c r="O2" i="29"/>
  <c r="O3" i="28"/>
  <c r="M2" i="28"/>
  <c r="R146" i="27"/>
  <c r="R150" i="24" s="1"/>
  <c r="K3" i="27"/>
  <c r="I2" i="27"/>
  <c r="Q62" i="24"/>
  <c r="Q62" i="46" s="1"/>
  <c r="K54" i="24"/>
  <c r="K54" i="46" s="1"/>
  <c r="P70" i="26"/>
  <c r="N70" i="26"/>
  <c r="L70" i="26"/>
  <c r="J70" i="26"/>
  <c r="H70" i="26"/>
  <c r="F70" i="26"/>
  <c r="D70" i="26"/>
  <c r="Q70" i="24"/>
  <c r="Q70" i="46" s="1"/>
  <c r="O70" i="24"/>
  <c r="O70" i="46" s="1"/>
  <c r="M70" i="24"/>
  <c r="M70" i="46" s="1"/>
  <c r="K70" i="24"/>
  <c r="K70" i="46" s="1"/>
  <c r="I70" i="24"/>
  <c r="I70" i="46" s="1"/>
  <c r="G70" i="24"/>
  <c r="G70" i="46" s="1"/>
  <c r="E70" i="24"/>
  <c r="E70" i="46" s="1"/>
  <c r="P70" i="25"/>
  <c r="N70" i="25"/>
  <c r="L70" i="25"/>
  <c r="J70" i="25"/>
  <c r="H70" i="25"/>
  <c r="F70" i="25"/>
  <c r="D70" i="25"/>
  <c r="P70" i="23"/>
  <c r="N70" i="23"/>
  <c r="L70" i="23"/>
  <c r="J70" i="23"/>
  <c r="H70" i="23"/>
  <c r="F70" i="23"/>
  <c r="D70" i="23"/>
  <c r="P105" i="26"/>
  <c r="N105" i="26"/>
  <c r="L105" i="26"/>
  <c r="J105" i="26"/>
  <c r="H105" i="26"/>
  <c r="F105" i="26"/>
  <c r="D105" i="26"/>
  <c r="P105" i="23"/>
  <c r="N105" i="23"/>
  <c r="L105" i="23"/>
  <c r="J105" i="23"/>
  <c r="H105" i="23"/>
  <c r="F105" i="23"/>
  <c r="D105" i="23"/>
  <c r="N105" i="25"/>
  <c r="L105" i="25"/>
  <c r="J105" i="25"/>
  <c r="H105" i="25"/>
  <c r="F105" i="25"/>
  <c r="P105" i="25"/>
  <c r="D105" i="25"/>
  <c r="Q105" i="24"/>
  <c r="Q105" i="46" s="1"/>
  <c r="O105" i="24"/>
  <c r="O105" i="46" s="1"/>
  <c r="M105" i="24"/>
  <c r="M105" i="46" s="1"/>
  <c r="K105" i="24"/>
  <c r="K105" i="46" s="1"/>
  <c r="I105" i="24"/>
  <c r="I105" i="46" s="1"/>
  <c r="G105" i="24"/>
  <c r="G105" i="46" s="1"/>
  <c r="E105" i="24"/>
  <c r="E105" i="46" s="1"/>
  <c r="M105" i="41" l="1"/>
  <c r="M105" i="43"/>
  <c r="I70" i="41"/>
  <c r="I70" i="43"/>
  <c r="Q70" i="41"/>
  <c r="Q70" i="43"/>
  <c r="K54" i="41"/>
  <c r="K54" i="43"/>
  <c r="O105" i="41"/>
  <c r="O105" i="43"/>
  <c r="K70" i="41"/>
  <c r="K70" i="43"/>
  <c r="Q62" i="41"/>
  <c r="Q62" i="43"/>
  <c r="E70" i="41"/>
  <c r="E70" i="43"/>
  <c r="M70" i="41"/>
  <c r="M70" i="43"/>
  <c r="E105" i="41"/>
  <c r="E105" i="43"/>
  <c r="G105" i="41"/>
  <c r="G105" i="43"/>
  <c r="I105" i="41"/>
  <c r="I105" i="43"/>
  <c r="Q105" i="41"/>
  <c r="Q105" i="43"/>
  <c r="K105" i="41"/>
  <c r="K105" i="43"/>
  <c r="G70" i="41"/>
  <c r="G70" i="43"/>
  <c r="O70" i="41"/>
  <c r="O70" i="43"/>
  <c r="G105" i="40"/>
  <c r="G105" i="39"/>
  <c r="G105" i="38"/>
  <c r="K105" i="40"/>
  <c r="K105" i="39"/>
  <c r="K105" i="38"/>
  <c r="O105" i="40"/>
  <c r="O105" i="39"/>
  <c r="O105" i="38"/>
  <c r="G70" i="40"/>
  <c r="G70" i="39"/>
  <c r="G70" i="38"/>
  <c r="K70" i="40"/>
  <c r="K70" i="39"/>
  <c r="K70" i="38"/>
  <c r="O70" i="40"/>
  <c r="O70" i="39"/>
  <c r="O70" i="38"/>
  <c r="Q62" i="40"/>
  <c r="Q62" i="39"/>
  <c r="Q62" i="38"/>
  <c r="E105" i="40"/>
  <c r="E105" i="39"/>
  <c r="E105" i="38"/>
  <c r="I105" i="40"/>
  <c r="I105" i="39"/>
  <c r="I105" i="38"/>
  <c r="M105" i="40"/>
  <c r="M105" i="39"/>
  <c r="M105" i="38"/>
  <c r="Q105" i="40"/>
  <c r="Q105" i="39"/>
  <c r="Q105" i="38"/>
  <c r="E70" i="40"/>
  <c r="E70" i="39"/>
  <c r="E70" i="38"/>
  <c r="I70" i="40"/>
  <c r="I70" i="39"/>
  <c r="I70" i="38"/>
  <c r="M70" i="40"/>
  <c r="M70" i="39"/>
  <c r="M70" i="38"/>
  <c r="Q70" i="40"/>
  <c r="Q70" i="39"/>
  <c r="Q70" i="38"/>
  <c r="K54" i="40"/>
  <c r="K54" i="39"/>
  <c r="K54" i="38"/>
  <c r="I105" i="37"/>
  <c r="I105" i="36"/>
  <c r="I105" i="35"/>
  <c r="I105" i="34"/>
  <c r="I105" i="33"/>
  <c r="I105" i="32"/>
  <c r="I105" i="31"/>
  <c r="I105" i="30"/>
  <c r="G105" i="37"/>
  <c r="G105" i="36"/>
  <c r="G105" i="35"/>
  <c r="G105" i="34"/>
  <c r="G105" i="33"/>
  <c r="G105" i="32"/>
  <c r="G105" i="31"/>
  <c r="G105" i="30"/>
  <c r="K105" i="30"/>
  <c r="K105" i="37"/>
  <c r="K105" i="36"/>
  <c r="K105" i="35"/>
  <c r="K105" i="34"/>
  <c r="K105" i="33"/>
  <c r="K105" i="32"/>
  <c r="K105" i="31"/>
  <c r="O105" i="37"/>
  <c r="O105" i="36"/>
  <c r="O105" i="35"/>
  <c r="O105" i="34"/>
  <c r="O105" i="33"/>
  <c r="O105" i="32"/>
  <c r="O105" i="31"/>
  <c r="O105" i="30"/>
  <c r="G70" i="37"/>
  <c r="G70" i="36"/>
  <c r="G70" i="35"/>
  <c r="G70" i="34"/>
  <c r="G70" i="33"/>
  <c r="G70" i="32"/>
  <c r="G70" i="30"/>
  <c r="G70" i="31"/>
  <c r="K70" i="37"/>
  <c r="K70" i="36"/>
  <c r="K70" i="35"/>
  <c r="K70" i="34"/>
  <c r="K70" i="33"/>
  <c r="K70" i="32"/>
  <c r="K70" i="30"/>
  <c r="K70" i="31"/>
  <c r="O70" i="37"/>
  <c r="O70" i="36"/>
  <c r="O70" i="35"/>
  <c r="O70" i="34"/>
  <c r="O70" i="33"/>
  <c r="O70" i="32"/>
  <c r="O70" i="30"/>
  <c r="O70" i="31"/>
  <c r="Q62" i="37"/>
  <c r="Q62" i="36"/>
  <c r="Q62" i="35"/>
  <c r="Q62" i="34"/>
  <c r="Q62" i="33"/>
  <c r="Q62" i="32"/>
  <c r="Q62" i="30"/>
  <c r="Q62" i="31"/>
  <c r="E105" i="37"/>
  <c r="E105" i="36"/>
  <c r="E105" i="35"/>
  <c r="E105" i="34"/>
  <c r="E105" i="33"/>
  <c r="E105" i="32"/>
  <c r="E105" i="31"/>
  <c r="E105" i="30"/>
  <c r="M105" i="37"/>
  <c r="M105" i="36"/>
  <c r="M105" i="35"/>
  <c r="M105" i="34"/>
  <c r="M105" i="33"/>
  <c r="M105" i="32"/>
  <c r="M105" i="31"/>
  <c r="M105" i="30"/>
  <c r="Q105" i="37"/>
  <c r="Q105" i="36"/>
  <c r="Q105" i="35"/>
  <c r="Q105" i="34"/>
  <c r="Q105" i="33"/>
  <c r="Q105" i="32"/>
  <c r="Q105" i="31"/>
  <c r="Q105" i="30"/>
  <c r="E70" i="37"/>
  <c r="E70" i="36"/>
  <c r="E70" i="35"/>
  <c r="E70" i="34"/>
  <c r="E70" i="33"/>
  <c r="E70" i="32"/>
  <c r="E70" i="30"/>
  <c r="E70" i="31"/>
  <c r="I70" i="37"/>
  <c r="I70" i="36"/>
  <c r="I70" i="35"/>
  <c r="I70" i="34"/>
  <c r="I70" i="33"/>
  <c r="I70" i="32"/>
  <c r="I70" i="30"/>
  <c r="I70" i="31"/>
  <c r="M70" i="37"/>
  <c r="M70" i="36"/>
  <c r="M70" i="35"/>
  <c r="M70" i="34"/>
  <c r="M70" i="33"/>
  <c r="M70" i="32"/>
  <c r="M70" i="30"/>
  <c r="M70" i="31"/>
  <c r="Q70" i="37"/>
  <c r="Q70" i="36"/>
  <c r="Q70" i="35"/>
  <c r="Q70" i="34"/>
  <c r="Q70" i="33"/>
  <c r="Q70" i="32"/>
  <c r="Q70" i="30"/>
  <c r="Q70" i="31"/>
  <c r="K54" i="30"/>
  <c r="K54" i="37"/>
  <c r="K54" i="35"/>
  <c r="K54" i="36"/>
  <c r="K54" i="34"/>
  <c r="K54" i="33"/>
  <c r="K54" i="32"/>
  <c r="K54" i="31"/>
  <c r="I105" i="28"/>
  <c r="Q105" i="28"/>
  <c r="E70" i="28"/>
  <c r="I70" i="28"/>
  <c r="M70" i="28"/>
  <c r="Q70" i="28"/>
  <c r="E105" i="28"/>
  <c r="M105" i="28"/>
  <c r="G105" i="28"/>
  <c r="K105" i="28"/>
  <c r="O105" i="28"/>
  <c r="G70" i="28"/>
  <c r="K70" i="28"/>
  <c r="O70" i="28"/>
  <c r="I105" i="25"/>
  <c r="I105" i="29"/>
  <c r="I105" i="27"/>
  <c r="M105" i="25"/>
  <c r="M105" i="29"/>
  <c r="M105" i="27"/>
  <c r="Q105" i="29"/>
  <c r="E70" i="25"/>
  <c r="E70" i="29"/>
  <c r="I70" i="25"/>
  <c r="I70" i="29"/>
  <c r="M70" i="25"/>
  <c r="M70" i="29"/>
  <c r="Q70" i="25"/>
  <c r="Q70" i="29"/>
  <c r="K54" i="27"/>
  <c r="K54" i="29"/>
  <c r="K54" i="28"/>
  <c r="G105" i="25"/>
  <c r="G105" i="29"/>
  <c r="G105" i="27"/>
  <c r="K105" i="25"/>
  <c r="K105" i="29"/>
  <c r="K105" i="27"/>
  <c r="O105" i="29"/>
  <c r="G70" i="25"/>
  <c r="G70" i="29"/>
  <c r="K70" i="25"/>
  <c r="K70" i="29"/>
  <c r="O70" i="25"/>
  <c r="O70" i="29"/>
  <c r="Q62" i="29"/>
  <c r="Q62" i="28"/>
  <c r="Q62" i="27"/>
  <c r="E105" i="29"/>
  <c r="Q3" i="28"/>
  <c r="Q2" i="28" s="1"/>
  <c r="O2" i="28"/>
  <c r="E105" i="26"/>
  <c r="E105" i="27"/>
  <c r="Q105" i="26"/>
  <c r="Q105" i="27"/>
  <c r="O105" i="25"/>
  <c r="O105" i="27"/>
  <c r="M3" i="27"/>
  <c r="K2" i="27"/>
  <c r="R70" i="24"/>
  <c r="E105" i="25"/>
  <c r="E105" i="23"/>
  <c r="Q105" i="25"/>
  <c r="Q105" i="23"/>
  <c r="O105" i="23"/>
  <c r="O105" i="26"/>
  <c r="M105" i="23"/>
  <c r="M105" i="26"/>
  <c r="K105" i="23"/>
  <c r="K105" i="26"/>
  <c r="I105" i="23"/>
  <c r="I105" i="26"/>
  <c r="G105" i="23"/>
  <c r="G105" i="26"/>
  <c r="R105" i="24"/>
  <c r="J22" i="26"/>
  <c r="P49" i="26"/>
  <c r="N49" i="26"/>
  <c r="L49" i="26"/>
  <c r="J49" i="26"/>
  <c r="H49" i="26"/>
  <c r="F49" i="26"/>
  <c r="D49" i="26"/>
  <c r="P73" i="26"/>
  <c r="N73" i="26"/>
  <c r="L73" i="26"/>
  <c r="J73" i="26"/>
  <c r="H73" i="26"/>
  <c r="F73" i="26"/>
  <c r="D73" i="26"/>
  <c r="P15" i="26"/>
  <c r="N15" i="26"/>
  <c r="L15" i="26"/>
  <c r="J15" i="26"/>
  <c r="H15" i="26"/>
  <c r="F15" i="26"/>
  <c r="D15" i="26"/>
  <c r="P145" i="26"/>
  <c r="N145" i="26"/>
  <c r="L145" i="26"/>
  <c r="J145" i="26"/>
  <c r="H145" i="26"/>
  <c r="F145" i="26"/>
  <c r="D145" i="26"/>
  <c r="P144" i="26"/>
  <c r="N144" i="26"/>
  <c r="L144" i="26"/>
  <c r="J144" i="26"/>
  <c r="H144" i="26"/>
  <c r="F144" i="26"/>
  <c r="D144" i="26"/>
  <c r="P143" i="26"/>
  <c r="P142" i="26"/>
  <c r="N142" i="26"/>
  <c r="L142" i="26"/>
  <c r="J142" i="26"/>
  <c r="H142" i="26"/>
  <c r="F142" i="26"/>
  <c r="D142" i="26"/>
  <c r="P141" i="26"/>
  <c r="N141" i="26"/>
  <c r="L141" i="26"/>
  <c r="J141" i="26"/>
  <c r="H141" i="26"/>
  <c r="F141" i="26"/>
  <c r="D141" i="26"/>
  <c r="P140" i="26"/>
  <c r="N140" i="26"/>
  <c r="L140" i="26"/>
  <c r="J140" i="26"/>
  <c r="H140" i="26"/>
  <c r="F140" i="26"/>
  <c r="D140" i="26"/>
  <c r="P139" i="26"/>
  <c r="N139" i="26"/>
  <c r="L139" i="26"/>
  <c r="J139" i="26"/>
  <c r="H139" i="26"/>
  <c r="F139" i="26"/>
  <c r="D139" i="26"/>
  <c r="P136" i="26"/>
  <c r="N136" i="26"/>
  <c r="L136" i="26"/>
  <c r="J136" i="26"/>
  <c r="H136" i="26"/>
  <c r="F136" i="26"/>
  <c r="D136" i="26"/>
  <c r="P135" i="26"/>
  <c r="N135" i="26"/>
  <c r="L135" i="26"/>
  <c r="J135" i="26"/>
  <c r="H135" i="26"/>
  <c r="F135" i="26"/>
  <c r="D135" i="26"/>
  <c r="P134" i="26"/>
  <c r="N134" i="26"/>
  <c r="L134" i="26"/>
  <c r="J134" i="26"/>
  <c r="H134" i="26"/>
  <c r="F134" i="26"/>
  <c r="D134" i="26"/>
  <c r="P133" i="26"/>
  <c r="N133" i="26"/>
  <c r="L133" i="26"/>
  <c r="J133" i="26"/>
  <c r="H133" i="26"/>
  <c r="F133" i="26"/>
  <c r="D133" i="26"/>
  <c r="P128" i="26"/>
  <c r="N128" i="26"/>
  <c r="L128" i="26"/>
  <c r="J128" i="26"/>
  <c r="H128" i="26"/>
  <c r="F128" i="26"/>
  <c r="D128" i="26"/>
  <c r="P127" i="26"/>
  <c r="N127" i="26"/>
  <c r="L127" i="26"/>
  <c r="J127" i="26"/>
  <c r="H127" i="26"/>
  <c r="F127" i="26"/>
  <c r="D127" i="26"/>
  <c r="P126" i="26"/>
  <c r="N126" i="26"/>
  <c r="L126" i="26"/>
  <c r="J126" i="26"/>
  <c r="H126" i="26"/>
  <c r="F126" i="26"/>
  <c r="D126" i="26"/>
  <c r="P125" i="26"/>
  <c r="N125" i="26"/>
  <c r="L125" i="26"/>
  <c r="J125" i="26"/>
  <c r="H125" i="26"/>
  <c r="F125" i="26"/>
  <c r="D125" i="26"/>
  <c r="P124" i="26"/>
  <c r="N124" i="26"/>
  <c r="L124" i="26"/>
  <c r="J124" i="26"/>
  <c r="H124" i="26"/>
  <c r="F124" i="26"/>
  <c r="D124" i="26"/>
  <c r="P122" i="26"/>
  <c r="N122" i="26"/>
  <c r="L122" i="26"/>
  <c r="J122" i="26"/>
  <c r="H122" i="26"/>
  <c r="F122" i="26"/>
  <c r="D122" i="26"/>
  <c r="P121" i="26"/>
  <c r="N121" i="26"/>
  <c r="L121" i="26"/>
  <c r="J121" i="26"/>
  <c r="H121" i="26"/>
  <c r="F121" i="26"/>
  <c r="D121" i="26"/>
  <c r="P120" i="26"/>
  <c r="N120" i="26"/>
  <c r="L120" i="26"/>
  <c r="J120" i="26"/>
  <c r="H120" i="26"/>
  <c r="F120" i="26"/>
  <c r="D120" i="26"/>
  <c r="P118" i="26"/>
  <c r="N118" i="26"/>
  <c r="L118" i="26"/>
  <c r="J118" i="26"/>
  <c r="H118" i="26"/>
  <c r="F118" i="26"/>
  <c r="D118" i="26"/>
  <c r="P115" i="26"/>
  <c r="N115" i="26"/>
  <c r="L115" i="26"/>
  <c r="J115" i="26"/>
  <c r="H115" i="26"/>
  <c r="F115" i="26"/>
  <c r="D115" i="26"/>
  <c r="P114" i="26"/>
  <c r="N114" i="26"/>
  <c r="L114" i="26"/>
  <c r="J114" i="26"/>
  <c r="H114" i="26"/>
  <c r="F114" i="26"/>
  <c r="D114" i="26"/>
  <c r="P113" i="26"/>
  <c r="N113" i="26"/>
  <c r="L113" i="26"/>
  <c r="J113" i="26"/>
  <c r="H113" i="26"/>
  <c r="F113" i="26"/>
  <c r="D113" i="26"/>
  <c r="P112" i="26"/>
  <c r="P111" i="26"/>
  <c r="N111" i="26"/>
  <c r="L111" i="26"/>
  <c r="J111" i="26"/>
  <c r="H111" i="26"/>
  <c r="F111" i="26"/>
  <c r="D111" i="26"/>
  <c r="P110" i="26"/>
  <c r="N110" i="26"/>
  <c r="L110" i="26"/>
  <c r="J110" i="26"/>
  <c r="H110" i="26"/>
  <c r="F110" i="26"/>
  <c r="D110" i="26"/>
  <c r="P109" i="26"/>
  <c r="P108" i="26"/>
  <c r="N108" i="26"/>
  <c r="L108" i="26"/>
  <c r="J108" i="26"/>
  <c r="H108" i="26"/>
  <c r="F108" i="26"/>
  <c r="D108" i="26"/>
  <c r="P107" i="26"/>
  <c r="N107" i="26"/>
  <c r="L107" i="26"/>
  <c r="J107" i="26"/>
  <c r="H107" i="26"/>
  <c r="F107" i="26"/>
  <c r="D107" i="26"/>
  <c r="P106" i="26"/>
  <c r="N106" i="26"/>
  <c r="L106" i="26"/>
  <c r="J106" i="26"/>
  <c r="H106" i="26"/>
  <c r="F106" i="26"/>
  <c r="D106" i="26"/>
  <c r="P104" i="26"/>
  <c r="N104" i="26"/>
  <c r="L104" i="26"/>
  <c r="J104" i="26"/>
  <c r="H104" i="26"/>
  <c r="F104" i="26"/>
  <c r="D104" i="26"/>
  <c r="P102" i="26"/>
  <c r="N102" i="26"/>
  <c r="L102" i="26"/>
  <c r="J102" i="26"/>
  <c r="H102" i="26"/>
  <c r="F102" i="26"/>
  <c r="D102" i="26"/>
  <c r="P101" i="26"/>
  <c r="N101" i="26"/>
  <c r="L101" i="26"/>
  <c r="J101" i="26"/>
  <c r="H101" i="26"/>
  <c r="F101" i="26"/>
  <c r="D101" i="26"/>
  <c r="P100" i="26"/>
  <c r="P99" i="26"/>
  <c r="N99" i="26"/>
  <c r="L99" i="26"/>
  <c r="J99" i="26"/>
  <c r="H99" i="26"/>
  <c r="F99" i="26"/>
  <c r="D99" i="26"/>
  <c r="P98" i="26"/>
  <c r="N98" i="26"/>
  <c r="L98" i="26"/>
  <c r="J98" i="26"/>
  <c r="H98" i="26"/>
  <c r="F98" i="26"/>
  <c r="D98" i="26"/>
  <c r="P97" i="26"/>
  <c r="N97" i="26"/>
  <c r="L97" i="26"/>
  <c r="J97" i="26"/>
  <c r="H97" i="26"/>
  <c r="F97" i="26"/>
  <c r="D97" i="26"/>
  <c r="P96" i="26"/>
  <c r="N96" i="26"/>
  <c r="L96" i="26"/>
  <c r="J96" i="26"/>
  <c r="H96" i="26"/>
  <c r="F96" i="26"/>
  <c r="D96" i="26"/>
  <c r="P94" i="26"/>
  <c r="N94" i="26"/>
  <c r="L94" i="26"/>
  <c r="J94" i="26"/>
  <c r="H94" i="26"/>
  <c r="F94" i="26"/>
  <c r="D94" i="26"/>
  <c r="P93" i="26"/>
  <c r="N93" i="26"/>
  <c r="L93" i="26"/>
  <c r="J93" i="26"/>
  <c r="H93" i="26"/>
  <c r="F93" i="26"/>
  <c r="D93" i="26"/>
  <c r="P92" i="26"/>
  <c r="N92" i="26"/>
  <c r="L92" i="26"/>
  <c r="J92" i="26"/>
  <c r="H92" i="26"/>
  <c r="F92" i="26"/>
  <c r="D92" i="26"/>
  <c r="P91" i="26"/>
  <c r="N91" i="26"/>
  <c r="L91" i="26"/>
  <c r="J91" i="26"/>
  <c r="H91" i="26"/>
  <c r="F91" i="26"/>
  <c r="D91" i="26"/>
  <c r="P90" i="26"/>
  <c r="P89" i="26"/>
  <c r="N89" i="26"/>
  <c r="L89" i="26"/>
  <c r="J89" i="26"/>
  <c r="H89" i="26"/>
  <c r="F89" i="26"/>
  <c r="D89" i="26"/>
  <c r="P87" i="26"/>
  <c r="N87" i="26"/>
  <c r="L87" i="26"/>
  <c r="J87" i="26"/>
  <c r="H87" i="26"/>
  <c r="F87" i="26"/>
  <c r="D87" i="26"/>
  <c r="P84" i="26"/>
  <c r="N84" i="26"/>
  <c r="L84" i="26"/>
  <c r="J84" i="26"/>
  <c r="H84" i="26"/>
  <c r="F84" i="26"/>
  <c r="D84" i="26"/>
  <c r="P83" i="26"/>
  <c r="N83" i="26"/>
  <c r="L83" i="26"/>
  <c r="J83" i="26"/>
  <c r="H83" i="26"/>
  <c r="F83" i="26"/>
  <c r="D83" i="26"/>
  <c r="P82" i="26"/>
  <c r="N82" i="26"/>
  <c r="L82" i="26"/>
  <c r="J82" i="26"/>
  <c r="H82" i="26"/>
  <c r="F82" i="26"/>
  <c r="D82" i="26"/>
  <c r="P81" i="26"/>
  <c r="N81" i="26"/>
  <c r="L81" i="26"/>
  <c r="J81" i="26"/>
  <c r="H81" i="26"/>
  <c r="F81" i="26"/>
  <c r="D81" i="26"/>
  <c r="P80" i="26"/>
  <c r="N80" i="26"/>
  <c r="L80" i="26"/>
  <c r="J80" i="26"/>
  <c r="H80" i="26"/>
  <c r="F80" i="26"/>
  <c r="D80" i="26"/>
  <c r="P79" i="26"/>
  <c r="P78" i="26"/>
  <c r="N78" i="26"/>
  <c r="L78" i="26"/>
  <c r="J78" i="26"/>
  <c r="H78" i="26"/>
  <c r="F78" i="26"/>
  <c r="D78" i="26"/>
  <c r="B77" i="26"/>
  <c r="P77" i="26"/>
  <c r="P76" i="26"/>
  <c r="N76" i="26"/>
  <c r="L76" i="26"/>
  <c r="J76" i="26"/>
  <c r="H76" i="26"/>
  <c r="F76" i="26"/>
  <c r="D76" i="26"/>
  <c r="P75" i="26"/>
  <c r="P74" i="26"/>
  <c r="N74" i="26"/>
  <c r="L74" i="26"/>
  <c r="J74" i="26"/>
  <c r="H74" i="26"/>
  <c r="F74" i="26"/>
  <c r="D74" i="26"/>
  <c r="P72" i="26"/>
  <c r="N72" i="26"/>
  <c r="L72" i="26"/>
  <c r="J72" i="26"/>
  <c r="H72" i="26"/>
  <c r="F72" i="26"/>
  <c r="D72" i="26"/>
  <c r="P71" i="26"/>
  <c r="N71" i="26"/>
  <c r="L71" i="26"/>
  <c r="J71" i="26"/>
  <c r="H71" i="26"/>
  <c r="F71" i="26"/>
  <c r="D71" i="26"/>
  <c r="P67" i="26"/>
  <c r="N67" i="26"/>
  <c r="L67" i="26"/>
  <c r="J67" i="26"/>
  <c r="H67" i="26"/>
  <c r="F67" i="26"/>
  <c r="D67" i="26"/>
  <c r="P66" i="26"/>
  <c r="N66" i="26"/>
  <c r="L66" i="26"/>
  <c r="J66" i="26"/>
  <c r="H66" i="26"/>
  <c r="F66" i="26"/>
  <c r="D66" i="26"/>
  <c r="P64" i="26"/>
  <c r="N64" i="26"/>
  <c r="L64" i="26"/>
  <c r="J64" i="26"/>
  <c r="H64" i="26"/>
  <c r="F64" i="26"/>
  <c r="D64" i="26"/>
  <c r="P63" i="26"/>
  <c r="Q62" i="26"/>
  <c r="P62" i="26"/>
  <c r="N62" i="26"/>
  <c r="L62" i="26"/>
  <c r="J62" i="26"/>
  <c r="H62" i="26"/>
  <c r="F62" i="26"/>
  <c r="D62" i="26"/>
  <c r="P61" i="26"/>
  <c r="N61" i="26"/>
  <c r="L61" i="26"/>
  <c r="J61" i="26"/>
  <c r="H61" i="26"/>
  <c r="F61" i="26"/>
  <c r="D61" i="26"/>
  <c r="P60" i="26"/>
  <c r="N60" i="26"/>
  <c r="L60" i="26"/>
  <c r="J60" i="26"/>
  <c r="H60" i="26"/>
  <c r="F60" i="26"/>
  <c r="D60" i="26"/>
  <c r="P59" i="26"/>
  <c r="N59" i="26"/>
  <c r="L59" i="26"/>
  <c r="J59" i="26"/>
  <c r="H59" i="26"/>
  <c r="F59" i="26"/>
  <c r="D59" i="26"/>
  <c r="P57" i="26"/>
  <c r="P55" i="26"/>
  <c r="N55" i="26"/>
  <c r="L55" i="26"/>
  <c r="J55" i="26"/>
  <c r="H55" i="26"/>
  <c r="F55" i="26"/>
  <c r="D55" i="26"/>
  <c r="K54" i="26"/>
  <c r="P54" i="26"/>
  <c r="P53" i="26"/>
  <c r="P52" i="26"/>
  <c r="N52" i="26"/>
  <c r="L52" i="26"/>
  <c r="J52" i="26"/>
  <c r="H52" i="26"/>
  <c r="F52" i="26"/>
  <c r="D52" i="26"/>
  <c r="P51" i="26"/>
  <c r="N51" i="26"/>
  <c r="L51" i="26"/>
  <c r="J51" i="26"/>
  <c r="H51" i="26"/>
  <c r="F51" i="26"/>
  <c r="D51" i="26"/>
  <c r="P50" i="26"/>
  <c r="N50" i="26"/>
  <c r="L50" i="26"/>
  <c r="J50" i="26"/>
  <c r="H50" i="26"/>
  <c r="F50" i="26"/>
  <c r="D50" i="26"/>
  <c r="P48" i="26"/>
  <c r="N48" i="26"/>
  <c r="L48" i="26"/>
  <c r="J48" i="26"/>
  <c r="H48" i="26"/>
  <c r="F48" i="26"/>
  <c r="D48" i="26"/>
  <c r="P47" i="26"/>
  <c r="N47" i="26"/>
  <c r="L47" i="26"/>
  <c r="J47" i="26"/>
  <c r="H47" i="26"/>
  <c r="F47" i="26"/>
  <c r="D47" i="26"/>
  <c r="P45" i="26"/>
  <c r="P44" i="26"/>
  <c r="N44" i="26"/>
  <c r="L44" i="26"/>
  <c r="J44" i="26"/>
  <c r="H44" i="26"/>
  <c r="F44" i="26"/>
  <c r="D44" i="26"/>
  <c r="P42" i="26"/>
  <c r="N42" i="26"/>
  <c r="L42" i="26"/>
  <c r="J42" i="26"/>
  <c r="H42" i="26"/>
  <c r="F42" i="26"/>
  <c r="D42" i="26"/>
  <c r="P41" i="26"/>
  <c r="N41" i="26"/>
  <c r="L41" i="26"/>
  <c r="J41" i="26"/>
  <c r="H41" i="26"/>
  <c r="F41" i="26"/>
  <c r="D41" i="26"/>
  <c r="P40" i="26"/>
  <c r="P32" i="26"/>
  <c r="N32" i="26"/>
  <c r="L32" i="26"/>
  <c r="J32" i="26"/>
  <c r="H32" i="26"/>
  <c r="F32" i="26"/>
  <c r="D32" i="26"/>
  <c r="P30" i="26"/>
  <c r="N30" i="26"/>
  <c r="L30" i="26"/>
  <c r="J30" i="26"/>
  <c r="H30" i="26"/>
  <c r="F30" i="26"/>
  <c r="D30" i="26"/>
  <c r="P29" i="26"/>
  <c r="N29" i="26"/>
  <c r="L29" i="26"/>
  <c r="J29" i="26"/>
  <c r="H29" i="26"/>
  <c r="F29" i="26"/>
  <c r="D29" i="26"/>
  <c r="P28" i="26"/>
  <c r="N28" i="26"/>
  <c r="L28" i="26"/>
  <c r="J28" i="26"/>
  <c r="H28" i="26"/>
  <c r="F28" i="26"/>
  <c r="D28" i="26"/>
  <c r="P27" i="26"/>
  <c r="N27" i="26"/>
  <c r="L27" i="26"/>
  <c r="J27" i="26"/>
  <c r="H27" i="26"/>
  <c r="F27" i="26"/>
  <c r="D27" i="26"/>
  <c r="P25" i="26"/>
  <c r="P24" i="26"/>
  <c r="N24" i="26"/>
  <c r="L24" i="26"/>
  <c r="J24" i="26"/>
  <c r="H24" i="26"/>
  <c r="F24" i="26"/>
  <c r="D24" i="26"/>
  <c r="P23" i="26"/>
  <c r="N23" i="26"/>
  <c r="L23" i="26"/>
  <c r="J23" i="26"/>
  <c r="H23" i="26"/>
  <c r="F23" i="26"/>
  <c r="D23" i="26"/>
  <c r="P22" i="26"/>
  <c r="N22" i="26"/>
  <c r="L22" i="26"/>
  <c r="H22" i="26"/>
  <c r="F22" i="26"/>
  <c r="D22" i="26"/>
  <c r="P21" i="26"/>
  <c r="N21" i="26"/>
  <c r="L21" i="26"/>
  <c r="J21" i="26"/>
  <c r="H21" i="26"/>
  <c r="F21" i="26"/>
  <c r="D21" i="26"/>
  <c r="P20" i="26"/>
  <c r="N20" i="26"/>
  <c r="L20" i="26"/>
  <c r="J20" i="26"/>
  <c r="H20" i="26"/>
  <c r="F20" i="26"/>
  <c r="D20" i="26"/>
  <c r="P19" i="26"/>
  <c r="N19" i="26"/>
  <c r="L19" i="26"/>
  <c r="J19" i="26"/>
  <c r="H19" i="26"/>
  <c r="F19" i="26"/>
  <c r="D19" i="26"/>
  <c r="P17" i="26"/>
  <c r="N17" i="26"/>
  <c r="L17" i="26"/>
  <c r="J17" i="26"/>
  <c r="H17" i="26"/>
  <c r="F17" i="26"/>
  <c r="D17" i="26"/>
  <c r="P16" i="26"/>
  <c r="N16" i="26"/>
  <c r="L16" i="26"/>
  <c r="J16" i="26"/>
  <c r="H16" i="26"/>
  <c r="F16" i="26"/>
  <c r="D16" i="26"/>
  <c r="P14" i="26"/>
  <c r="N14" i="26"/>
  <c r="L14" i="26"/>
  <c r="J14" i="26"/>
  <c r="H14" i="26"/>
  <c r="F14" i="26"/>
  <c r="D14" i="26"/>
  <c r="P13" i="26"/>
  <c r="N13" i="26"/>
  <c r="L13" i="26"/>
  <c r="J13" i="26"/>
  <c r="H13" i="26"/>
  <c r="F13" i="26"/>
  <c r="D13" i="26"/>
  <c r="P12" i="26"/>
  <c r="N12" i="26"/>
  <c r="L12" i="26"/>
  <c r="J12" i="26"/>
  <c r="H12" i="26"/>
  <c r="F12" i="26"/>
  <c r="D12" i="26"/>
  <c r="P11" i="26"/>
  <c r="N11" i="26"/>
  <c r="L11" i="26"/>
  <c r="J11" i="26"/>
  <c r="H11" i="26"/>
  <c r="F11" i="26"/>
  <c r="D11" i="26"/>
  <c r="P10" i="26"/>
  <c r="P8" i="26"/>
  <c r="N8" i="26"/>
  <c r="L8" i="26"/>
  <c r="J8" i="26"/>
  <c r="H8" i="26"/>
  <c r="F8" i="26"/>
  <c r="D8" i="26"/>
  <c r="P7" i="26"/>
  <c r="N7" i="26"/>
  <c r="L7" i="26"/>
  <c r="J7" i="26"/>
  <c r="H7" i="26"/>
  <c r="F7" i="26"/>
  <c r="D7" i="26"/>
  <c r="P6" i="26"/>
  <c r="N6" i="26"/>
  <c r="L6" i="26"/>
  <c r="J6" i="26"/>
  <c r="H6" i="26"/>
  <c r="F6" i="26"/>
  <c r="D6" i="26"/>
  <c r="P5" i="26"/>
  <c r="N5" i="26"/>
  <c r="L5" i="26"/>
  <c r="J5" i="26"/>
  <c r="H5" i="26"/>
  <c r="F5" i="26"/>
  <c r="D5" i="26"/>
  <c r="P4" i="26"/>
  <c r="N4" i="26"/>
  <c r="L4" i="26"/>
  <c r="J4" i="26"/>
  <c r="H4" i="26"/>
  <c r="F4" i="26"/>
  <c r="D4" i="26"/>
  <c r="E3" i="26"/>
  <c r="G3" i="26" s="1"/>
  <c r="O3" i="27" l="1"/>
  <c r="M2" i="27"/>
  <c r="P146" i="26"/>
  <c r="P148" i="24" s="1"/>
  <c r="G2" i="26"/>
  <c r="I3" i="26"/>
  <c r="E2" i="26"/>
  <c r="D10" i="26"/>
  <c r="F10" i="26"/>
  <c r="H10" i="26"/>
  <c r="J10" i="26"/>
  <c r="L10" i="26"/>
  <c r="N10" i="26"/>
  <c r="D25" i="26"/>
  <c r="F25" i="26"/>
  <c r="H25" i="26"/>
  <c r="J25" i="26"/>
  <c r="L25" i="26"/>
  <c r="N25" i="26"/>
  <c r="D40" i="26"/>
  <c r="F40" i="26"/>
  <c r="H40" i="26"/>
  <c r="J40" i="26"/>
  <c r="L40" i="26"/>
  <c r="N40" i="26"/>
  <c r="D45" i="26"/>
  <c r="F45" i="26"/>
  <c r="H45" i="26"/>
  <c r="J45" i="26"/>
  <c r="L45" i="26"/>
  <c r="N45" i="26"/>
  <c r="D54" i="26"/>
  <c r="F54" i="26"/>
  <c r="H54" i="26"/>
  <c r="J54" i="26"/>
  <c r="L54" i="26"/>
  <c r="N54" i="26"/>
  <c r="D63" i="26"/>
  <c r="F63" i="26"/>
  <c r="H63" i="26"/>
  <c r="J63" i="26"/>
  <c r="L63" i="26"/>
  <c r="N63" i="26"/>
  <c r="D75" i="26"/>
  <c r="F75" i="26"/>
  <c r="H75" i="26"/>
  <c r="J75" i="26"/>
  <c r="L75" i="26"/>
  <c r="N75" i="26"/>
  <c r="D77" i="26"/>
  <c r="F77" i="26"/>
  <c r="H77" i="26"/>
  <c r="J77" i="26"/>
  <c r="L77" i="26"/>
  <c r="N77" i="26"/>
  <c r="D79" i="26"/>
  <c r="F79" i="26"/>
  <c r="H79" i="26"/>
  <c r="J79" i="26"/>
  <c r="L79" i="26"/>
  <c r="N79" i="26"/>
  <c r="D90" i="26"/>
  <c r="F90" i="26"/>
  <c r="H90" i="26"/>
  <c r="J90" i="26"/>
  <c r="L90" i="26"/>
  <c r="N90" i="26"/>
  <c r="D100" i="26"/>
  <c r="F100" i="26"/>
  <c r="H100" i="26"/>
  <c r="J100" i="26"/>
  <c r="L100" i="26"/>
  <c r="N100" i="26"/>
  <c r="D109" i="26"/>
  <c r="F109" i="26"/>
  <c r="H109" i="26"/>
  <c r="J109" i="26"/>
  <c r="L109" i="26"/>
  <c r="N109" i="26"/>
  <c r="D112" i="26"/>
  <c r="F112" i="26"/>
  <c r="H112" i="26"/>
  <c r="J112" i="26"/>
  <c r="L112" i="26"/>
  <c r="N112" i="26"/>
  <c r="D53" i="26"/>
  <c r="F53" i="26"/>
  <c r="H53" i="26"/>
  <c r="J53" i="26"/>
  <c r="L53" i="26"/>
  <c r="N53" i="26"/>
  <c r="D57" i="26"/>
  <c r="F57" i="26"/>
  <c r="H57" i="26"/>
  <c r="J57" i="26"/>
  <c r="L57" i="26"/>
  <c r="N57" i="26"/>
  <c r="D143" i="26"/>
  <c r="F143" i="26"/>
  <c r="H143" i="26"/>
  <c r="J143" i="26"/>
  <c r="L143" i="26"/>
  <c r="N143" i="26"/>
  <c r="M142" i="24"/>
  <c r="M142" i="46" s="1"/>
  <c r="D84" i="23"/>
  <c r="M142" i="41" l="1"/>
  <c r="M142" i="43"/>
  <c r="M142" i="40"/>
  <c r="M142" i="39"/>
  <c r="M142" i="38"/>
  <c r="M142" i="37"/>
  <c r="M142" i="36"/>
  <c r="M142" i="35"/>
  <c r="M142" i="34"/>
  <c r="M142" i="33"/>
  <c r="M142" i="32"/>
  <c r="M142" i="31"/>
  <c r="M142" i="30"/>
  <c r="M142" i="28"/>
  <c r="M142" i="29"/>
  <c r="M142" i="26"/>
  <c r="M142" i="27"/>
  <c r="Q3" i="27"/>
  <c r="Q2" i="27" s="1"/>
  <c r="O2" i="27"/>
  <c r="H146" i="26"/>
  <c r="H148" i="24" s="1"/>
  <c r="L146" i="26"/>
  <c r="L148" i="24" s="1"/>
  <c r="D146" i="26"/>
  <c r="D148" i="24" s="1"/>
  <c r="N146" i="26"/>
  <c r="N148" i="24" s="1"/>
  <c r="J146" i="26"/>
  <c r="J148" i="24" s="1"/>
  <c r="F146" i="26"/>
  <c r="K3" i="26"/>
  <c r="I2" i="26"/>
  <c r="P84" i="25"/>
  <c r="N84" i="25"/>
  <c r="L84" i="25"/>
  <c r="J84" i="25"/>
  <c r="H84" i="25"/>
  <c r="H83" i="25"/>
  <c r="F83" i="25"/>
  <c r="D84" i="25"/>
  <c r="P84" i="23"/>
  <c r="N84" i="23"/>
  <c r="L84" i="23"/>
  <c r="J84" i="23"/>
  <c r="H84" i="23"/>
  <c r="F84" i="23"/>
  <c r="Q84" i="24"/>
  <c r="Q84" i="46" s="1"/>
  <c r="O84" i="24"/>
  <c r="O84" i="46" s="1"/>
  <c r="M84" i="24"/>
  <c r="M84" i="46" s="1"/>
  <c r="K84" i="24"/>
  <c r="K84" i="46" s="1"/>
  <c r="I84" i="24"/>
  <c r="I84" i="46" s="1"/>
  <c r="G84" i="24"/>
  <c r="G84" i="46" s="1"/>
  <c r="E84" i="24"/>
  <c r="E84" i="46" s="1"/>
  <c r="J12" i="23"/>
  <c r="H11" i="23"/>
  <c r="N11" i="23"/>
  <c r="F125" i="25"/>
  <c r="F128" i="25"/>
  <c r="F4" i="25"/>
  <c r="F5" i="25"/>
  <c r="F6" i="25"/>
  <c r="F7" i="25"/>
  <c r="F11" i="25"/>
  <c r="F12" i="25"/>
  <c r="F13" i="25"/>
  <c r="F14" i="25"/>
  <c r="F15" i="25"/>
  <c r="F16" i="25"/>
  <c r="F17" i="25"/>
  <c r="F20" i="25"/>
  <c r="F21" i="25"/>
  <c r="F22" i="25"/>
  <c r="F23" i="25"/>
  <c r="F24" i="25"/>
  <c r="F27" i="25"/>
  <c r="F28" i="25"/>
  <c r="F29" i="25"/>
  <c r="F30" i="25"/>
  <c r="F42" i="25"/>
  <c r="F44" i="25"/>
  <c r="F47" i="25"/>
  <c r="F48" i="25"/>
  <c r="F49" i="25"/>
  <c r="F50" i="25"/>
  <c r="F51" i="25"/>
  <c r="F52" i="25"/>
  <c r="F55" i="25"/>
  <c r="F59" i="25"/>
  <c r="F60" i="25"/>
  <c r="F61" i="25"/>
  <c r="F62" i="25"/>
  <c r="F66" i="25"/>
  <c r="F67" i="25"/>
  <c r="F71" i="25"/>
  <c r="F72" i="25"/>
  <c r="F73" i="25"/>
  <c r="F74" i="25"/>
  <c r="F76" i="25"/>
  <c r="F81" i="25"/>
  <c r="F82" i="25"/>
  <c r="F84" i="25"/>
  <c r="F87" i="25"/>
  <c r="F89" i="25"/>
  <c r="F91" i="25"/>
  <c r="F93" i="25"/>
  <c r="F94" i="25"/>
  <c r="F96" i="25"/>
  <c r="F97" i="25"/>
  <c r="F98" i="25"/>
  <c r="F99" i="25"/>
  <c r="F102" i="25"/>
  <c r="F104" i="25"/>
  <c r="F106" i="25"/>
  <c r="F108" i="25"/>
  <c r="F111" i="25"/>
  <c r="F113" i="25"/>
  <c r="F114" i="25"/>
  <c r="F115" i="25"/>
  <c r="F118" i="25"/>
  <c r="F120" i="25"/>
  <c r="F121" i="25"/>
  <c r="F122" i="25"/>
  <c r="F124" i="25"/>
  <c r="F126" i="25"/>
  <c r="F127" i="25"/>
  <c r="F133" i="25"/>
  <c r="F134" i="25"/>
  <c r="F135" i="25"/>
  <c r="F136" i="25"/>
  <c r="F139" i="25"/>
  <c r="F140" i="25"/>
  <c r="F141" i="25"/>
  <c r="F142" i="25"/>
  <c r="F144" i="25"/>
  <c r="F145" i="25"/>
  <c r="H125" i="25"/>
  <c r="H128" i="25"/>
  <c r="H20" i="25"/>
  <c r="H4" i="25"/>
  <c r="H5" i="25"/>
  <c r="H6" i="25"/>
  <c r="H7" i="25"/>
  <c r="H11" i="25"/>
  <c r="H12" i="25"/>
  <c r="H13" i="25"/>
  <c r="H14" i="25"/>
  <c r="H15" i="25"/>
  <c r="H16" i="25"/>
  <c r="H17" i="25"/>
  <c r="H21" i="25"/>
  <c r="H22" i="25"/>
  <c r="H23" i="25"/>
  <c r="H24" i="25"/>
  <c r="H27" i="25"/>
  <c r="H28" i="25"/>
  <c r="H29" i="25"/>
  <c r="H30" i="25"/>
  <c r="H42" i="25"/>
  <c r="H44" i="25"/>
  <c r="H47" i="25"/>
  <c r="H48" i="25"/>
  <c r="H49" i="25"/>
  <c r="H50" i="25"/>
  <c r="H51" i="25"/>
  <c r="H52" i="25"/>
  <c r="H55" i="25"/>
  <c r="H59" i="25"/>
  <c r="H60" i="25"/>
  <c r="H61" i="25"/>
  <c r="H62" i="25"/>
  <c r="H66" i="25"/>
  <c r="H67" i="25"/>
  <c r="H71" i="25"/>
  <c r="H72" i="25"/>
  <c r="H73" i="25"/>
  <c r="H74" i="25"/>
  <c r="H76" i="25"/>
  <c r="H81" i="25"/>
  <c r="H82" i="25"/>
  <c r="H87" i="25"/>
  <c r="H89" i="25"/>
  <c r="H91" i="25"/>
  <c r="H93" i="25"/>
  <c r="H94" i="25"/>
  <c r="H96" i="25"/>
  <c r="H97" i="25"/>
  <c r="H98" i="25"/>
  <c r="H99" i="25"/>
  <c r="H102" i="25"/>
  <c r="H104" i="25"/>
  <c r="H106" i="25"/>
  <c r="H108" i="25"/>
  <c r="H111" i="25"/>
  <c r="H113" i="25"/>
  <c r="H114" i="25"/>
  <c r="H115" i="25"/>
  <c r="H118" i="25"/>
  <c r="H120" i="25"/>
  <c r="H121" i="25"/>
  <c r="H122" i="25"/>
  <c r="H124" i="25"/>
  <c r="H126" i="25"/>
  <c r="H127" i="25"/>
  <c r="H133" i="25"/>
  <c r="H134" i="25"/>
  <c r="H135" i="25"/>
  <c r="H136" i="25"/>
  <c r="H139" i="25"/>
  <c r="H140" i="25"/>
  <c r="H141" i="25"/>
  <c r="H142" i="25"/>
  <c r="H144" i="25"/>
  <c r="H145" i="25"/>
  <c r="J125" i="25"/>
  <c r="J128" i="25"/>
  <c r="J20" i="25"/>
  <c r="J15" i="25"/>
  <c r="J4" i="25"/>
  <c r="J5" i="25"/>
  <c r="J6" i="25"/>
  <c r="J7" i="25"/>
  <c r="J11" i="25"/>
  <c r="J12" i="25"/>
  <c r="J13" i="25"/>
  <c r="J14" i="25"/>
  <c r="J16" i="25"/>
  <c r="J17" i="25"/>
  <c r="J21" i="25"/>
  <c r="J22" i="25"/>
  <c r="J23" i="25"/>
  <c r="J24" i="25"/>
  <c r="J27" i="25"/>
  <c r="J28" i="25"/>
  <c r="J29" i="25"/>
  <c r="J30" i="25"/>
  <c r="J42" i="25"/>
  <c r="J44" i="25"/>
  <c r="J47" i="25"/>
  <c r="J48" i="25"/>
  <c r="J49" i="25"/>
  <c r="J50" i="25"/>
  <c r="J51" i="25"/>
  <c r="J52" i="25"/>
  <c r="J55" i="25"/>
  <c r="J59" i="25"/>
  <c r="J60" i="25"/>
  <c r="J61" i="25"/>
  <c r="J62" i="25"/>
  <c r="J66" i="25"/>
  <c r="J67" i="25"/>
  <c r="J71" i="25"/>
  <c r="J72" i="25"/>
  <c r="J73" i="25"/>
  <c r="J74" i="25"/>
  <c r="J76" i="25"/>
  <c r="J81" i="25"/>
  <c r="J82" i="25"/>
  <c r="J83" i="25"/>
  <c r="J87" i="25"/>
  <c r="J89" i="25"/>
  <c r="J91" i="25"/>
  <c r="J93" i="25"/>
  <c r="J94" i="25"/>
  <c r="J96" i="25"/>
  <c r="J97" i="25"/>
  <c r="J98" i="25"/>
  <c r="J99" i="25"/>
  <c r="J102" i="25"/>
  <c r="J104" i="25"/>
  <c r="J106" i="25"/>
  <c r="J108" i="25"/>
  <c r="J111" i="25"/>
  <c r="J113" i="25"/>
  <c r="J114" i="25"/>
  <c r="J115" i="25"/>
  <c r="J118" i="25"/>
  <c r="J120" i="25"/>
  <c r="J121" i="25"/>
  <c r="J122" i="25"/>
  <c r="J124" i="25"/>
  <c r="J126" i="25"/>
  <c r="J127" i="25"/>
  <c r="J133" i="25"/>
  <c r="J134" i="25"/>
  <c r="J135" i="25"/>
  <c r="J136" i="25"/>
  <c r="J139" i="25"/>
  <c r="J140" i="25"/>
  <c r="J141" i="25"/>
  <c r="J142" i="25"/>
  <c r="J144" i="25"/>
  <c r="J145" i="25"/>
  <c r="L125" i="25"/>
  <c r="L128" i="25"/>
  <c r="L20" i="25"/>
  <c r="L4" i="25"/>
  <c r="L5" i="25"/>
  <c r="L6" i="25"/>
  <c r="L7" i="25"/>
  <c r="L11" i="25"/>
  <c r="L12" i="25"/>
  <c r="L13" i="25"/>
  <c r="L14" i="25"/>
  <c r="L15" i="25"/>
  <c r="L16" i="25"/>
  <c r="L17" i="25"/>
  <c r="L21" i="25"/>
  <c r="L22" i="25"/>
  <c r="L23" i="25"/>
  <c r="L24" i="25"/>
  <c r="L27" i="25"/>
  <c r="L28" i="25"/>
  <c r="L29" i="25"/>
  <c r="L30" i="25"/>
  <c r="L42" i="25"/>
  <c r="L44" i="25"/>
  <c r="L47" i="25"/>
  <c r="L48" i="25"/>
  <c r="L49" i="25"/>
  <c r="L50" i="25"/>
  <c r="L51" i="25"/>
  <c r="L52" i="25"/>
  <c r="L55" i="25"/>
  <c r="L59" i="25"/>
  <c r="L60" i="25"/>
  <c r="L61" i="25"/>
  <c r="L62" i="25"/>
  <c r="L66" i="25"/>
  <c r="L67" i="25"/>
  <c r="L71" i="25"/>
  <c r="L72" i="25"/>
  <c r="L73" i="25"/>
  <c r="L74" i="25"/>
  <c r="L76" i="25"/>
  <c r="L81" i="25"/>
  <c r="L82" i="25"/>
  <c r="L83" i="25"/>
  <c r="L87" i="25"/>
  <c r="L89" i="25"/>
  <c r="L91" i="25"/>
  <c r="L93" i="25"/>
  <c r="L94" i="25"/>
  <c r="L96" i="25"/>
  <c r="L97" i="25"/>
  <c r="L98" i="25"/>
  <c r="L99" i="25"/>
  <c r="L102" i="25"/>
  <c r="L104" i="25"/>
  <c r="L106" i="25"/>
  <c r="L108" i="25"/>
  <c r="L111" i="25"/>
  <c r="L113" i="25"/>
  <c r="L114" i="25"/>
  <c r="L115" i="25"/>
  <c r="L118" i="25"/>
  <c r="L120" i="25"/>
  <c r="L121" i="25"/>
  <c r="L122" i="25"/>
  <c r="L124" i="25"/>
  <c r="L126" i="25"/>
  <c r="L127" i="25"/>
  <c r="L133" i="25"/>
  <c r="L134" i="25"/>
  <c r="L135" i="25"/>
  <c r="L136" i="25"/>
  <c r="L139" i="25"/>
  <c r="L140" i="25"/>
  <c r="L141" i="25"/>
  <c r="L142" i="25"/>
  <c r="L144" i="25"/>
  <c r="L145" i="25"/>
  <c r="N125" i="25"/>
  <c r="N20" i="25"/>
  <c r="N4" i="25"/>
  <c r="N5" i="25"/>
  <c r="N6" i="25"/>
  <c r="N7" i="25"/>
  <c r="N11" i="25"/>
  <c r="N12" i="25"/>
  <c r="N13" i="25"/>
  <c r="N14" i="25"/>
  <c r="N15" i="25"/>
  <c r="N16" i="25"/>
  <c r="N17" i="25"/>
  <c r="N21" i="25"/>
  <c r="N22" i="25"/>
  <c r="N23" i="25"/>
  <c r="N24" i="25"/>
  <c r="N27" i="25"/>
  <c r="N28" i="25"/>
  <c r="N29" i="25"/>
  <c r="N30" i="25"/>
  <c r="N42" i="25"/>
  <c r="N44" i="25"/>
  <c r="N47" i="25"/>
  <c r="N48" i="25"/>
  <c r="N49" i="25"/>
  <c r="N50" i="25"/>
  <c r="N51" i="25"/>
  <c r="N52" i="25"/>
  <c r="N55" i="25"/>
  <c r="N59" i="25"/>
  <c r="N60" i="25"/>
  <c r="N61" i="25"/>
  <c r="N62" i="25"/>
  <c r="N66" i="25"/>
  <c r="N67" i="25"/>
  <c r="N71" i="25"/>
  <c r="N72" i="25"/>
  <c r="N73" i="25"/>
  <c r="N74" i="25"/>
  <c r="N76" i="25"/>
  <c r="N81" i="25"/>
  <c r="N82" i="25"/>
  <c r="N83" i="25"/>
  <c r="N87" i="25"/>
  <c r="N89" i="25"/>
  <c r="N91" i="25"/>
  <c r="N93" i="25"/>
  <c r="N94" i="25"/>
  <c r="N96" i="25"/>
  <c r="N97" i="25"/>
  <c r="N98" i="25"/>
  <c r="N99" i="25"/>
  <c r="N102" i="25"/>
  <c r="N104" i="25"/>
  <c r="N106" i="25"/>
  <c r="N108" i="25"/>
  <c r="N111" i="25"/>
  <c r="N113" i="25"/>
  <c r="N114" i="25"/>
  <c r="N115" i="25"/>
  <c r="N118" i="25"/>
  <c r="N120" i="25"/>
  <c r="N121" i="25"/>
  <c r="N122" i="25"/>
  <c r="N124" i="25"/>
  <c r="N126" i="25"/>
  <c r="N127" i="25"/>
  <c r="N128" i="25"/>
  <c r="N133" i="25"/>
  <c r="N134" i="25"/>
  <c r="N135" i="25"/>
  <c r="N136" i="25"/>
  <c r="N139" i="25"/>
  <c r="N140" i="25"/>
  <c r="N141" i="25"/>
  <c r="N142" i="25"/>
  <c r="N144" i="25"/>
  <c r="N145" i="25"/>
  <c r="P125" i="25"/>
  <c r="P20" i="25"/>
  <c r="P4" i="25"/>
  <c r="P5" i="25"/>
  <c r="P6" i="25"/>
  <c r="P7" i="25"/>
  <c r="P11" i="25"/>
  <c r="P12" i="25"/>
  <c r="P13" i="25"/>
  <c r="P14" i="25"/>
  <c r="P15" i="25"/>
  <c r="P16" i="25"/>
  <c r="P17" i="25"/>
  <c r="P21" i="25"/>
  <c r="P22" i="25"/>
  <c r="P23" i="25"/>
  <c r="P24" i="25"/>
  <c r="P27" i="25"/>
  <c r="P28" i="25"/>
  <c r="P29" i="25"/>
  <c r="P30" i="25"/>
  <c r="P42" i="25"/>
  <c r="P44" i="25"/>
  <c r="P47" i="25"/>
  <c r="P48" i="25"/>
  <c r="P49" i="25"/>
  <c r="P50" i="25"/>
  <c r="P51" i="25"/>
  <c r="P52" i="25"/>
  <c r="P55" i="25"/>
  <c r="P59" i="25"/>
  <c r="P60" i="25"/>
  <c r="P61" i="25"/>
  <c r="P62" i="25"/>
  <c r="P66" i="25"/>
  <c r="P67" i="25"/>
  <c r="P71" i="25"/>
  <c r="P72" i="25"/>
  <c r="P73" i="25"/>
  <c r="P74" i="25"/>
  <c r="P76" i="25"/>
  <c r="P81" i="25"/>
  <c r="P82" i="25"/>
  <c r="P83" i="25"/>
  <c r="P87" i="25"/>
  <c r="P89" i="25"/>
  <c r="P91" i="25"/>
  <c r="P93" i="25"/>
  <c r="P94" i="25"/>
  <c r="P96" i="25"/>
  <c r="P97" i="25"/>
  <c r="P98" i="25"/>
  <c r="P99" i="25"/>
  <c r="P102" i="25"/>
  <c r="P104" i="25"/>
  <c r="P106" i="25"/>
  <c r="P108" i="25"/>
  <c r="P111" i="25"/>
  <c r="P113" i="25"/>
  <c r="P114" i="25"/>
  <c r="P115" i="25"/>
  <c r="P118" i="25"/>
  <c r="P120" i="25"/>
  <c r="P121" i="25"/>
  <c r="P122" i="25"/>
  <c r="P124" i="25"/>
  <c r="P126" i="25"/>
  <c r="P127" i="25"/>
  <c r="P128" i="25"/>
  <c r="P133" i="25"/>
  <c r="P134" i="25"/>
  <c r="P135" i="25"/>
  <c r="P136" i="25"/>
  <c r="P139" i="25"/>
  <c r="P140" i="25"/>
  <c r="P141" i="25"/>
  <c r="P142" i="25"/>
  <c r="P144" i="25"/>
  <c r="P145" i="25"/>
  <c r="D4" i="25"/>
  <c r="D5" i="25"/>
  <c r="D6" i="25"/>
  <c r="D7" i="25"/>
  <c r="D11" i="25"/>
  <c r="D12" i="25"/>
  <c r="D13" i="25"/>
  <c r="D14" i="25"/>
  <c r="D15" i="25"/>
  <c r="D16" i="25"/>
  <c r="D17" i="25"/>
  <c r="D20" i="25"/>
  <c r="D21" i="25"/>
  <c r="D22" i="25"/>
  <c r="D23" i="25"/>
  <c r="D24" i="25"/>
  <c r="D27" i="25"/>
  <c r="D28" i="25"/>
  <c r="D29" i="25"/>
  <c r="D30" i="25"/>
  <c r="D42" i="25"/>
  <c r="D44" i="25"/>
  <c r="D47" i="25"/>
  <c r="D48" i="25"/>
  <c r="D49" i="25"/>
  <c r="D50" i="25"/>
  <c r="D51" i="25"/>
  <c r="D52" i="25"/>
  <c r="D55" i="25"/>
  <c r="D59" i="25"/>
  <c r="D60" i="25"/>
  <c r="D61" i="25"/>
  <c r="D62" i="25"/>
  <c r="D66" i="25"/>
  <c r="D67" i="25"/>
  <c r="D71" i="25"/>
  <c r="D72" i="25"/>
  <c r="D73" i="25"/>
  <c r="D74" i="25"/>
  <c r="D76" i="25"/>
  <c r="D81" i="25"/>
  <c r="D82" i="25"/>
  <c r="D83" i="25"/>
  <c r="D87" i="25"/>
  <c r="D89" i="25"/>
  <c r="D91" i="25"/>
  <c r="D93" i="25"/>
  <c r="D94" i="25"/>
  <c r="D96" i="25"/>
  <c r="D97" i="25"/>
  <c r="D98" i="25"/>
  <c r="D99" i="25"/>
  <c r="D102" i="25"/>
  <c r="D104" i="25"/>
  <c r="D106" i="25"/>
  <c r="D108" i="25"/>
  <c r="D111" i="25"/>
  <c r="D113" i="25"/>
  <c r="D114" i="25"/>
  <c r="D115" i="25"/>
  <c r="D118" i="25"/>
  <c r="D120" i="25"/>
  <c r="D121" i="25"/>
  <c r="D122" i="25"/>
  <c r="D124" i="25"/>
  <c r="D125" i="25"/>
  <c r="D126" i="25"/>
  <c r="D127" i="25"/>
  <c r="D128" i="25"/>
  <c r="D133" i="25"/>
  <c r="D134" i="25"/>
  <c r="D135" i="25"/>
  <c r="D136" i="25"/>
  <c r="D139" i="25"/>
  <c r="D140" i="25"/>
  <c r="D141" i="25"/>
  <c r="D142" i="25"/>
  <c r="D144" i="25"/>
  <c r="D145" i="25"/>
  <c r="H143" i="25"/>
  <c r="F112" i="25"/>
  <c r="F110" i="25"/>
  <c r="H109" i="25"/>
  <c r="H107" i="25"/>
  <c r="F101" i="25"/>
  <c r="H100" i="25"/>
  <c r="F92" i="25"/>
  <c r="A90" i="25"/>
  <c r="F90" i="25" s="1"/>
  <c r="B77" i="25"/>
  <c r="A77" i="25"/>
  <c r="H77" i="25" s="1"/>
  <c r="H75" i="25"/>
  <c r="F64" i="25"/>
  <c r="H63" i="25"/>
  <c r="F57" i="25"/>
  <c r="F54" i="25"/>
  <c r="H53" i="25"/>
  <c r="F45" i="25"/>
  <c r="H41" i="25"/>
  <c r="A40" i="25"/>
  <c r="F40" i="25" s="1"/>
  <c r="F80" i="25"/>
  <c r="H79" i="25"/>
  <c r="F78" i="25"/>
  <c r="H32" i="25"/>
  <c r="F25" i="25"/>
  <c r="L92" i="23"/>
  <c r="A19" i="25"/>
  <c r="F19" i="25" s="1"/>
  <c r="F10" i="25"/>
  <c r="H8" i="25"/>
  <c r="E3" i="25"/>
  <c r="E2" i="25" s="1"/>
  <c r="E4" i="24"/>
  <c r="E4" i="46" s="1"/>
  <c r="G4" i="24"/>
  <c r="G4" i="46" s="1"/>
  <c r="I4" i="24"/>
  <c r="I4" i="46" s="1"/>
  <c r="K4" i="24"/>
  <c r="K4" i="46" s="1"/>
  <c r="M4" i="24"/>
  <c r="M4" i="46" s="1"/>
  <c r="O4" i="24"/>
  <c r="O4" i="46" s="1"/>
  <c r="Q4" i="24"/>
  <c r="Q4" i="46" s="1"/>
  <c r="E5" i="24"/>
  <c r="G5" i="24"/>
  <c r="G5" i="46" s="1"/>
  <c r="I5" i="24"/>
  <c r="I5" i="46" s="1"/>
  <c r="K5" i="24"/>
  <c r="K5" i="46" s="1"/>
  <c r="M5" i="24"/>
  <c r="O5" i="24"/>
  <c r="O5" i="46" s="1"/>
  <c r="Q5" i="24"/>
  <c r="Q5" i="46" s="1"/>
  <c r="E6" i="24"/>
  <c r="G6" i="24"/>
  <c r="G6" i="46" s="1"/>
  <c r="I6" i="24"/>
  <c r="I6" i="46" s="1"/>
  <c r="K6" i="24"/>
  <c r="K6" i="46" s="1"/>
  <c r="M6" i="24"/>
  <c r="M6" i="46" s="1"/>
  <c r="O6" i="24"/>
  <c r="O6" i="46" s="1"/>
  <c r="Q6" i="24"/>
  <c r="Q6" i="46" s="1"/>
  <c r="E7" i="24"/>
  <c r="E7" i="46" s="1"/>
  <c r="G7" i="24"/>
  <c r="G7" i="46" s="1"/>
  <c r="I7" i="24"/>
  <c r="I7" i="46" s="1"/>
  <c r="K7" i="24"/>
  <c r="K7" i="46" s="1"/>
  <c r="M7" i="24"/>
  <c r="M7" i="46" s="1"/>
  <c r="O7" i="24"/>
  <c r="O7" i="46" s="1"/>
  <c r="Q7" i="24"/>
  <c r="Q7" i="46" s="1"/>
  <c r="E8" i="24"/>
  <c r="E8" i="46" s="1"/>
  <c r="G8" i="24"/>
  <c r="G8" i="46" s="1"/>
  <c r="I8" i="24"/>
  <c r="I8" i="46" s="1"/>
  <c r="K8" i="24"/>
  <c r="K8" i="46" s="1"/>
  <c r="M8" i="24"/>
  <c r="M8" i="46" s="1"/>
  <c r="O8" i="24"/>
  <c r="O8" i="46" s="1"/>
  <c r="Q8" i="24"/>
  <c r="Q8" i="46" s="1"/>
  <c r="E10" i="24"/>
  <c r="E10" i="46" s="1"/>
  <c r="G10" i="24"/>
  <c r="G10" i="46" s="1"/>
  <c r="I10" i="24"/>
  <c r="I10" i="46" s="1"/>
  <c r="K10" i="24"/>
  <c r="K10" i="46" s="1"/>
  <c r="M10" i="24"/>
  <c r="M10" i="46" s="1"/>
  <c r="O10" i="24"/>
  <c r="O10" i="46" s="1"/>
  <c r="Q10" i="24"/>
  <c r="Q10" i="46" s="1"/>
  <c r="E11" i="24"/>
  <c r="E11" i="46" s="1"/>
  <c r="G11" i="24"/>
  <c r="G11" i="46" s="1"/>
  <c r="I11" i="24"/>
  <c r="I11" i="46" s="1"/>
  <c r="K11" i="24"/>
  <c r="K11" i="46" s="1"/>
  <c r="M11" i="24"/>
  <c r="M11" i="46" s="1"/>
  <c r="O11" i="24"/>
  <c r="O11" i="46" s="1"/>
  <c r="Q11" i="24"/>
  <c r="Q11" i="46" s="1"/>
  <c r="E12" i="24"/>
  <c r="G12" i="24"/>
  <c r="G12" i="46" s="1"/>
  <c r="I12" i="24"/>
  <c r="I12" i="46" s="1"/>
  <c r="K12" i="24"/>
  <c r="K12" i="46" s="1"/>
  <c r="M12" i="24"/>
  <c r="M12" i="46" s="1"/>
  <c r="O12" i="24"/>
  <c r="O12" i="46" s="1"/>
  <c r="Q12" i="24"/>
  <c r="Q12" i="46" s="1"/>
  <c r="E13" i="24"/>
  <c r="E13" i="46" s="1"/>
  <c r="G13" i="24"/>
  <c r="G13" i="46" s="1"/>
  <c r="I13" i="24"/>
  <c r="I13" i="46" s="1"/>
  <c r="K13" i="24"/>
  <c r="K13" i="46" s="1"/>
  <c r="M13" i="24"/>
  <c r="M13" i="46" s="1"/>
  <c r="O13" i="24"/>
  <c r="O13" i="46" s="1"/>
  <c r="Q13" i="24"/>
  <c r="Q13" i="46" s="1"/>
  <c r="E14" i="24"/>
  <c r="E14" i="46" s="1"/>
  <c r="G14" i="24"/>
  <c r="G14" i="46" s="1"/>
  <c r="I14" i="24"/>
  <c r="I14" i="46" s="1"/>
  <c r="K14" i="24"/>
  <c r="K14" i="46" s="1"/>
  <c r="M14" i="24"/>
  <c r="M14" i="46" s="1"/>
  <c r="O14" i="24"/>
  <c r="O14" i="46" s="1"/>
  <c r="Q14" i="24"/>
  <c r="Q14" i="46" s="1"/>
  <c r="E15" i="24"/>
  <c r="E15" i="46" s="1"/>
  <c r="G15" i="24"/>
  <c r="G15" i="46" s="1"/>
  <c r="I15" i="24"/>
  <c r="I15" i="46" s="1"/>
  <c r="K15" i="24"/>
  <c r="K15" i="46" s="1"/>
  <c r="M15" i="24"/>
  <c r="M15" i="46" s="1"/>
  <c r="O15" i="24"/>
  <c r="O15" i="46" s="1"/>
  <c r="Q15" i="24"/>
  <c r="Q15" i="46" s="1"/>
  <c r="E16" i="24"/>
  <c r="E16" i="46" s="1"/>
  <c r="G16" i="24"/>
  <c r="G16" i="46" s="1"/>
  <c r="I16" i="24"/>
  <c r="I16" i="46" s="1"/>
  <c r="K16" i="24"/>
  <c r="K16" i="46" s="1"/>
  <c r="M16" i="24"/>
  <c r="M16" i="46" s="1"/>
  <c r="O16" i="24"/>
  <c r="O16" i="46" s="1"/>
  <c r="Q16" i="24"/>
  <c r="Q16" i="46" s="1"/>
  <c r="E17" i="24"/>
  <c r="E17" i="46" s="1"/>
  <c r="G17" i="24"/>
  <c r="G17" i="46" s="1"/>
  <c r="I17" i="24"/>
  <c r="I17" i="46" s="1"/>
  <c r="K17" i="24"/>
  <c r="K17" i="46" s="1"/>
  <c r="M17" i="24"/>
  <c r="M17" i="46" s="1"/>
  <c r="O17" i="24"/>
  <c r="O17" i="46" s="1"/>
  <c r="Q17" i="24"/>
  <c r="Q17" i="46" s="1"/>
  <c r="E19" i="24"/>
  <c r="G19" i="24"/>
  <c r="G19" i="46" s="1"/>
  <c r="I19" i="24"/>
  <c r="I19" i="46" s="1"/>
  <c r="K19" i="24"/>
  <c r="M19" i="24"/>
  <c r="O19" i="24"/>
  <c r="Q19" i="24"/>
  <c r="Q19" i="46" s="1"/>
  <c r="E20" i="24"/>
  <c r="E20" i="46" s="1"/>
  <c r="G20" i="24"/>
  <c r="G20" i="46" s="1"/>
  <c r="I20" i="24"/>
  <c r="I20" i="46" s="1"/>
  <c r="K20" i="24"/>
  <c r="K20" i="46" s="1"/>
  <c r="M20" i="24"/>
  <c r="M20" i="46" s="1"/>
  <c r="O20" i="24"/>
  <c r="O20" i="46" s="1"/>
  <c r="Q20" i="24"/>
  <c r="Q20" i="46" s="1"/>
  <c r="E21" i="24"/>
  <c r="E21" i="46" s="1"/>
  <c r="G21" i="24"/>
  <c r="G21" i="46" s="1"/>
  <c r="I21" i="24"/>
  <c r="I21" i="46" s="1"/>
  <c r="K21" i="24"/>
  <c r="K21" i="46" s="1"/>
  <c r="M21" i="24"/>
  <c r="M21" i="46" s="1"/>
  <c r="O21" i="24"/>
  <c r="O21" i="46" s="1"/>
  <c r="Q21" i="24"/>
  <c r="Q21" i="46" s="1"/>
  <c r="E22" i="24"/>
  <c r="E22" i="46" s="1"/>
  <c r="G22" i="24"/>
  <c r="G22" i="46" s="1"/>
  <c r="I22" i="24"/>
  <c r="I22" i="46" s="1"/>
  <c r="K22" i="24"/>
  <c r="K22" i="46" s="1"/>
  <c r="M22" i="24"/>
  <c r="M22" i="46" s="1"/>
  <c r="O22" i="24"/>
  <c r="O22" i="46" s="1"/>
  <c r="Q22" i="24"/>
  <c r="Q22" i="46" s="1"/>
  <c r="E23" i="24"/>
  <c r="E23" i="46" s="1"/>
  <c r="G23" i="24"/>
  <c r="G23" i="46" s="1"/>
  <c r="I23" i="24"/>
  <c r="I23" i="46" s="1"/>
  <c r="K23" i="24"/>
  <c r="K23" i="46" s="1"/>
  <c r="M23" i="24"/>
  <c r="M23" i="46" s="1"/>
  <c r="O23" i="24"/>
  <c r="O23" i="46" s="1"/>
  <c r="Q23" i="24"/>
  <c r="Q23" i="46" s="1"/>
  <c r="E24" i="24"/>
  <c r="E24" i="46" s="1"/>
  <c r="G24" i="24"/>
  <c r="G24" i="46" s="1"/>
  <c r="I24" i="24"/>
  <c r="I24" i="46" s="1"/>
  <c r="K24" i="24"/>
  <c r="K24" i="46" s="1"/>
  <c r="M24" i="24"/>
  <c r="M24" i="46" s="1"/>
  <c r="O24" i="24"/>
  <c r="O24" i="46" s="1"/>
  <c r="Q24" i="24"/>
  <c r="Q24" i="46" s="1"/>
  <c r="E25" i="24"/>
  <c r="G25" i="24"/>
  <c r="G25" i="46" s="1"/>
  <c r="I25" i="24"/>
  <c r="I25" i="46" s="1"/>
  <c r="K25" i="24"/>
  <c r="K25" i="46" s="1"/>
  <c r="M25" i="24"/>
  <c r="M25" i="46" s="1"/>
  <c r="O25" i="24"/>
  <c r="O25" i="46" s="1"/>
  <c r="Q25" i="24"/>
  <c r="Q25" i="46" s="1"/>
  <c r="E27" i="24"/>
  <c r="E27" i="46" s="1"/>
  <c r="G27" i="24"/>
  <c r="G27" i="46" s="1"/>
  <c r="I27" i="24"/>
  <c r="I27" i="46" s="1"/>
  <c r="K27" i="24"/>
  <c r="K27" i="46" s="1"/>
  <c r="M27" i="24"/>
  <c r="M27" i="46" s="1"/>
  <c r="O27" i="24"/>
  <c r="O27" i="46" s="1"/>
  <c r="Q27" i="24"/>
  <c r="Q27" i="46" s="1"/>
  <c r="E28" i="24"/>
  <c r="E28" i="46" s="1"/>
  <c r="G28" i="24"/>
  <c r="G28" i="46" s="1"/>
  <c r="I28" i="24"/>
  <c r="I28" i="46" s="1"/>
  <c r="K28" i="24"/>
  <c r="K28" i="46" s="1"/>
  <c r="M28" i="24"/>
  <c r="M28" i="46" s="1"/>
  <c r="O28" i="24"/>
  <c r="O28" i="46" s="1"/>
  <c r="Q28" i="24"/>
  <c r="Q28" i="46" s="1"/>
  <c r="E29" i="24"/>
  <c r="E29" i="46" s="1"/>
  <c r="G29" i="24"/>
  <c r="G29" i="46" s="1"/>
  <c r="I29" i="24"/>
  <c r="I29" i="46" s="1"/>
  <c r="K29" i="24"/>
  <c r="K29" i="46" s="1"/>
  <c r="M29" i="24"/>
  <c r="M29" i="46" s="1"/>
  <c r="O29" i="24"/>
  <c r="O29" i="46" s="1"/>
  <c r="Q29" i="24"/>
  <c r="Q29" i="46" s="1"/>
  <c r="E30" i="24"/>
  <c r="E30" i="46" s="1"/>
  <c r="G30" i="24"/>
  <c r="I30" i="24"/>
  <c r="K30" i="24"/>
  <c r="M30" i="24"/>
  <c r="O30" i="24"/>
  <c r="Q30" i="24"/>
  <c r="E32" i="24"/>
  <c r="E32" i="46" s="1"/>
  <c r="G32" i="24"/>
  <c r="G32" i="46" s="1"/>
  <c r="I32" i="24"/>
  <c r="I32" i="46" s="1"/>
  <c r="K32" i="24"/>
  <c r="K32" i="46" s="1"/>
  <c r="M32" i="24"/>
  <c r="M32" i="46" s="1"/>
  <c r="O32" i="24"/>
  <c r="O32" i="46" s="1"/>
  <c r="Q32" i="24"/>
  <c r="Q32" i="46" s="1"/>
  <c r="E40" i="24"/>
  <c r="G40" i="24"/>
  <c r="I40" i="24"/>
  <c r="K40" i="24"/>
  <c r="M40" i="24"/>
  <c r="O40" i="24"/>
  <c r="Q40" i="24"/>
  <c r="E41" i="24"/>
  <c r="E41" i="46" s="1"/>
  <c r="G41" i="24"/>
  <c r="G41" i="46" s="1"/>
  <c r="I41" i="24"/>
  <c r="I41" i="46" s="1"/>
  <c r="K41" i="24"/>
  <c r="K41" i="46" s="1"/>
  <c r="M41" i="24"/>
  <c r="M41" i="46" s="1"/>
  <c r="O41" i="24"/>
  <c r="O41" i="46" s="1"/>
  <c r="Q41" i="24"/>
  <c r="Q41" i="46" s="1"/>
  <c r="E42" i="24"/>
  <c r="E42" i="46" s="1"/>
  <c r="G42" i="24"/>
  <c r="G42" i="46" s="1"/>
  <c r="I42" i="41"/>
  <c r="K42" i="41"/>
  <c r="M42" i="41"/>
  <c r="O42" i="41"/>
  <c r="Q42" i="41"/>
  <c r="E44" i="24"/>
  <c r="E44" i="46" s="1"/>
  <c r="G44" i="24"/>
  <c r="G44" i="46" s="1"/>
  <c r="I44" i="24"/>
  <c r="I44" i="46" s="1"/>
  <c r="K44" i="24"/>
  <c r="K44" i="46" s="1"/>
  <c r="M44" i="24"/>
  <c r="M44" i="46" s="1"/>
  <c r="O44" i="24"/>
  <c r="O44" i="46" s="1"/>
  <c r="Q44" i="24"/>
  <c r="Q44" i="46" s="1"/>
  <c r="E45" i="24"/>
  <c r="G45" i="24"/>
  <c r="G45" i="46" s="1"/>
  <c r="I45" i="24"/>
  <c r="I45" i="46" s="1"/>
  <c r="K45" i="24"/>
  <c r="K45" i="46" s="1"/>
  <c r="M45" i="24"/>
  <c r="M45" i="46" s="1"/>
  <c r="O45" i="24"/>
  <c r="O45" i="46" s="1"/>
  <c r="Q45" i="24"/>
  <c r="Q45" i="46" s="1"/>
  <c r="E47" i="24"/>
  <c r="E47" i="46" s="1"/>
  <c r="G47" i="24"/>
  <c r="G47" i="46" s="1"/>
  <c r="I47" i="24"/>
  <c r="I47" i="46" s="1"/>
  <c r="K47" i="24"/>
  <c r="K47" i="46" s="1"/>
  <c r="M47" i="24"/>
  <c r="M47" i="46" s="1"/>
  <c r="O47" i="24"/>
  <c r="O47" i="46" s="1"/>
  <c r="Q47" i="24"/>
  <c r="Q47" i="46" s="1"/>
  <c r="E48" i="24"/>
  <c r="E48" i="46" s="1"/>
  <c r="G48" i="24"/>
  <c r="G48" i="46" s="1"/>
  <c r="I48" i="24"/>
  <c r="I48" i="46" s="1"/>
  <c r="K48" i="24"/>
  <c r="K48" i="46" s="1"/>
  <c r="M48" i="24"/>
  <c r="M48" i="46" s="1"/>
  <c r="O48" i="24"/>
  <c r="O48" i="46" s="1"/>
  <c r="Q48" i="24"/>
  <c r="Q48" i="46" s="1"/>
  <c r="E49" i="24"/>
  <c r="E49" i="46" s="1"/>
  <c r="G49" i="24"/>
  <c r="G49" i="46" s="1"/>
  <c r="I49" i="24"/>
  <c r="I49" i="46" s="1"/>
  <c r="K49" i="24"/>
  <c r="K49" i="46" s="1"/>
  <c r="M49" i="24"/>
  <c r="M49" i="46" s="1"/>
  <c r="O49" i="24"/>
  <c r="O49" i="46" s="1"/>
  <c r="Q49" i="24"/>
  <c r="Q49" i="46" s="1"/>
  <c r="E50" i="24"/>
  <c r="E50" i="46" s="1"/>
  <c r="G50" i="24"/>
  <c r="G50" i="46" s="1"/>
  <c r="I50" i="24"/>
  <c r="I50" i="46" s="1"/>
  <c r="K50" i="24"/>
  <c r="K50" i="46" s="1"/>
  <c r="M50" i="24"/>
  <c r="M50" i="46" s="1"/>
  <c r="O50" i="24"/>
  <c r="O50" i="46" s="1"/>
  <c r="Q50" i="24"/>
  <c r="Q50" i="46" s="1"/>
  <c r="E51" i="24"/>
  <c r="E51" i="46" s="1"/>
  <c r="G51" i="24"/>
  <c r="G51" i="46" s="1"/>
  <c r="I51" i="24"/>
  <c r="I51" i="46" s="1"/>
  <c r="K51" i="24"/>
  <c r="K51" i="46" s="1"/>
  <c r="M51" i="24"/>
  <c r="M51" i="46" s="1"/>
  <c r="O51" i="24"/>
  <c r="O51" i="46" s="1"/>
  <c r="Q51" i="24"/>
  <c r="Q51" i="46" s="1"/>
  <c r="E52" i="24"/>
  <c r="E52" i="46" s="1"/>
  <c r="G52" i="24"/>
  <c r="G52" i="46" s="1"/>
  <c r="I52" i="24"/>
  <c r="I52" i="46" s="1"/>
  <c r="K52" i="24"/>
  <c r="K52" i="46" s="1"/>
  <c r="M52" i="24"/>
  <c r="M52" i="46" s="1"/>
  <c r="O52" i="24"/>
  <c r="O52" i="46" s="1"/>
  <c r="Q52" i="24"/>
  <c r="Q52" i="46" s="1"/>
  <c r="E53" i="24"/>
  <c r="E53" i="46" s="1"/>
  <c r="G53" i="24"/>
  <c r="G53" i="46" s="1"/>
  <c r="I53" i="24"/>
  <c r="I53" i="46" s="1"/>
  <c r="K53" i="24"/>
  <c r="K53" i="46" s="1"/>
  <c r="M53" i="24"/>
  <c r="M53" i="46" s="1"/>
  <c r="O53" i="24"/>
  <c r="O53" i="46" s="1"/>
  <c r="Q53" i="24"/>
  <c r="Q53" i="46" s="1"/>
  <c r="E54" i="24"/>
  <c r="E54" i="46" s="1"/>
  <c r="G54" i="24"/>
  <c r="G54" i="46" s="1"/>
  <c r="I54" i="24"/>
  <c r="I54" i="46" s="1"/>
  <c r="K54" i="25"/>
  <c r="M54" i="24"/>
  <c r="M54" i="46" s="1"/>
  <c r="O54" i="24"/>
  <c r="O54" i="46" s="1"/>
  <c r="Q54" i="24"/>
  <c r="Q54" i="46" s="1"/>
  <c r="E55" i="24"/>
  <c r="E55" i="46" s="1"/>
  <c r="G55" i="24"/>
  <c r="G55" i="46" s="1"/>
  <c r="I55" i="24"/>
  <c r="I55" i="46" s="1"/>
  <c r="K55" i="24"/>
  <c r="K55" i="46" s="1"/>
  <c r="M55" i="24"/>
  <c r="M55" i="46" s="1"/>
  <c r="O55" i="24"/>
  <c r="O55" i="46" s="1"/>
  <c r="Q55" i="24"/>
  <c r="Q55" i="46" s="1"/>
  <c r="E57" i="24"/>
  <c r="E57" i="46" s="1"/>
  <c r="G57" i="24"/>
  <c r="G57" i="46" s="1"/>
  <c r="I57" i="24"/>
  <c r="I57" i="46" s="1"/>
  <c r="K57" i="24"/>
  <c r="K57" i="46" s="1"/>
  <c r="M57" i="24"/>
  <c r="M57" i="46" s="1"/>
  <c r="O57" i="24"/>
  <c r="O57" i="46" s="1"/>
  <c r="Q57" i="24"/>
  <c r="Q57" i="46" s="1"/>
  <c r="E59" i="24"/>
  <c r="E59" i="46" s="1"/>
  <c r="G59" i="24"/>
  <c r="G59" i="46" s="1"/>
  <c r="I59" i="24"/>
  <c r="I59" i="46" s="1"/>
  <c r="K59" i="24"/>
  <c r="K59" i="46" s="1"/>
  <c r="M59" i="24"/>
  <c r="M59" i="46" s="1"/>
  <c r="O59" i="24"/>
  <c r="O59" i="46" s="1"/>
  <c r="Q59" i="24"/>
  <c r="Q59" i="46" s="1"/>
  <c r="E60" i="24"/>
  <c r="E60" i="46" s="1"/>
  <c r="G60" i="24"/>
  <c r="G60" i="46" s="1"/>
  <c r="I60" i="24"/>
  <c r="I60" i="46" s="1"/>
  <c r="K60" i="24"/>
  <c r="K60" i="46" s="1"/>
  <c r="M60" i="24"/>
  <c r="M60" i="46" s="1"/>
  <c r="O60" i="24"/>
  <c r="O60" i="46" s="1"/>
  <c r="Q60" i="24"/>
  <c r="Q60" i="46" s="1"/>
  <c r="E61" i="24"/>
  <c r="E61" i="46" s="1"/>
  <c r="G61" i="24"/>
  <c r="G61" i="46" s="1"/>
  <c r="I61" i="24"/>
  <c r="I61" i="46" s="1"/>
  <c r="K61" i="24"/>
  <c r="K61" i="46" s="1"/>
  <c r="M61" i="24"/>
  <c r="M61" i="46" s="1"/>
  <c r="O61" i="24"/>
  <c r="O61" i="46" s="1"/>
  <c r="Q61" i="24"/>
  <c r="Q61" i="46" s="1"/>
  <c r="E62" i="24"/>
  <c r="E62" i="46" s="1"/>
  <c r="G62" i="24"/>
  <c r="G62" i="46" s="1"/>
  <c r="I62" i="24"/>
  <c r="I62" i="46" s="1"/>
  <c r="K62" i="24"/>
  <c r="K62" i="46" s="1"/>
  <c r="M62" i="24"/>
  <c r="M62" i="46" s="1"/>
  <c r="O62" i="24"/>
  <c r="O62" i="46" s="1"/>
  <c r="Q62" i="25"/>
  <c r="E63" i="24"/>
  <c r="E63" i="46" s="1"/>
  <c r="G63" i="24"/>
  <c r="G63" i="46" s="1"/>
  <c r="I63" i="24"/>
  <c r="I63" i="46" s="1"/>
  <c r="K63" i="24"/>
  <c r="K63" i="46" s="1"/>
  <c r="M63" i="24"/>
  <c r="M63" i="46" s="1"/>
  <c r="O63" i="24"/>
  <c r="O63" i="46" s="1"/>
  <c r="Q63" i="24"/>
  <c r="Q63" i="46" s="1"/>
  <c r="E64" i="24"/>
  <c r="E64" i="46" s="1"/>
  <c r="G64" i="24"/>
  <c r="G64" i="46" s="1"/>
  <c r="I64" i="24"/>
  <c r="I64" i="46" s="1"/>
  <c r="K64" i="24"/>
  <c r="K64" i="46" s="1"/>
  <c r="M64" i="24"/>
  <c r="M64" i="46" s="1"/>
  <c r="O64" i="24"/>
  <c r="O64" i="46" s="1"/>
  <c r="Q64" i="24"/>
  <c r="Q64" i="46" s="1"/>
  <c r="E66" i="24"/>
  <c r="E66" i="46" s="1"/>
  <c r="G66" i="24"/>
  <c r="G66" i="46" s="1"/>
  <c r="I66" i="24"/>
  <c r="I66" i="46" s="1"/>
  <c r="K66" i="24"/>
  <c r="K66" i="46" s="1"/>
  <c r="M66" i="24"/>
  <c r="M66" i="46" s="1"/>
  <c r="O66" i="24"/>
  <c r="O66" i="46" s="1"/>
  <c r="Q66" i="24"/>
  <c r="Q66" i="46" s="1"/>
  <c r="E67" i="24"/>
  <c r="E67" i="46" s="1"/>
  <c r="G67" i="24"/>
  <c r="G67" i="46" s="1"/>
  <c r="I67" i="24"/>
  <c r="I67" i="46" s="1"/>
  <c r="K67" i="24"/>
  <c r="K67" i="46" s="1"/>
  <c r="M67" i="24"/>
  <c r="M67" i="46" s="1"/>
  <c r="O67" i="24"/>
  <c r="O67" i="46" s="1"/>
  <c r="Q67" i="24"/>
  <c r="Q67" i="46" s="1"/>
  <c r="E71" i="24"/>
  <c r="E71" i="46" s="1"/>
  <c r="G71" i="24"/>
  <c r="G71" i="46" s="1"/>
  <c r="I71" i="24"/>
  <c r="I71" i="46" s="1"/>
  <c r="K71" i="24"/>
  <c r="K71" i="46" s="1"/>
  <c r="M71" i="24"/>
  <c r="M71" i="46" s="1"/>
  <c r="O71" i="24"/>
  <c r="O71" i="46" s="1"/>
  <c r="Q71" i="24"/>
  <c r="Q71" i="46" s="1"/>
  <c r="E72" i="24"/>
  <c r="G72" i="24"/>
  <c r="G72" i="46" s="1"/>
  <c r="I72" i="24"/>
  <c r="I72" i="46" s="1"/>
  <c r="K72" i="24"/>
  <c r="K72" i="46" s="1"/>
  <c r="M72" i="24"/>
  <c r="M72" i="46" s="1"/>
  <c r="O72" i="24"/>
  <c r="O72" i="46" s="1"/>
  <c r="Q72" i="24"/>
  <c r="Q72" i="46" s="1"/>
  <c r="E73" i="24"/>
  <c r="E73" i="46" s="1"/>
  <c r="G73" i="24"/>
  <c r="G73" i="46" s="1"/>
  <c r="I73" i="24"/>
  <c r="I73" i="46" s="1"/>
  <c r="K73" i="24"/>
  <c r="M73" i="24"/>
  <c r="M73" i="46" s="1"/>
  <c r="O73" i="24"/>
  <c r="O73" i="46" s="1"/>
  <c r="Q73" i="24"/>
  <c r="Q73" i="46" s="1"/>
  <c r="E74" i="24"/>
  <c r="E74" i="46" s="1"/>
  <c r="G74" i="24"/>
  <c r="G74" i="46" s="1"/>
  <c r="I74" i="24"/>
  <c r="I74" i="46" s="1"/>
  <c r="K74" i="24"/>
  <c r="K74" i="46" s="1"/>
  <c r="M74" i="24"/>
  <c r="M74" i="46" s="1"/>
  <c r="O74" i="24"/>
  <c r="O74" i="46" s="1"/>
  <c r="Q74" i="24"/>
  <c r="Q74" i="46" s="1"/>
  <c r="E75" i="24"/>
  <c r="E75" i="46" s="1"/>
  <c r="G75" i="24"/>
  <c r="G75" i="46" s="1"/>
  <c r="I75" i="24"/>
  <c r="I75" i="46" s="1"/>
  <c r="K75" i="24"/>
  <c r="K75" i="46" s="1"/>
  <c r="M75" i="24"/>
  <c r="M75" i="46" s="1"/>
  <c r="O75" i="24"/>
  <c r="O75" i="46" s="1"/>
  <c r="Q75" i="24"/>
  <c r="Q75" i="46" s="1"/>
  <c r="E76" i="24"/>
  <c r="E76" i="46" s="1"/>
  <c r="G76" i="24"/>
  <c r="G76" i="46" s="1"/>
  <c r="I76" i="24"/>
  <c r="I76" i="46" s="1"/>
  <c r="K76" i="24"/>
  <c r="K76" i="46" s="1"/>
  <c r="M76" i="24"/>
  <c r="M76" i="46" s="1"/>
  <c r="O76" i="24"/>
  <c r="O76" i="46" s="1"/>
  <c r="Q76" i="24"/>
  <c r="Q76" i="46" s="1"/>
  <c r="E77" i="24"/>
  <c r="E77" i="46" s="1"/>
  <c r="G77" i="24"/>
  <c r="G77" i="46" s="1"/>
  <c r="I77" i="24"/>
  <c r="I77" i="46" s="1"/>
  <c r="K77" i="24"/>
  <c r="K77" i="46" s="1"/>
  <c r="M77" i="24"/>
  <c r="M77" i="46" s="1"/>
  <c r="O77" i="24"/>
  <c r="O77" i="46" s="1"/>
  <c r="Q77" i="24"/>
  <c r="Q77" i="46" s="1"/>
  <c r="E78" i="24"/>
  <c r="G78" i="24"/>
  <c r="G78" i="46" s="1"/>
  <c r="I78" i="24"/>
  <c r="I78" i="46" s="1"/>
  <c r="K78" i="24"/>
  <c r="K78" i="46" s="1"/>
  <c r="M78" i="24"/>
  <c r="M78" i="46" s="1"/>
  <c r="O78" i="24"/>
  <c r="O78" i="46" s="1"/>
  <c r="Q78" i="24"/>
  <c r="Q78" i="46" s="1"/>
  <c r="E79" i="24"/>
  <c r="G79" i="24"/>
  <c r="G79" i="46" s="1"/>
  <c r="I79" i="24"/>
  <c r="I79" i="46" s="1"/>
  <c r="K79" i="24"/>
  <c r="K79" i="46" s="1"/>
  <c r="M79" i="24"/>
  <c r="M79" i="46" s="1"/>
  <c r="O79" i="24"/>
  <c r="O79" i="46" s="1"/>
  <c r="Q79" i="24"/>
  <c r="Q79" i="46" s="1"/>
  <c r="E80" i="24"/>
  <c r="G80" i="24"/>
  <c r="G80" i="46" s="1"/>
  <c r="I80" i="24"/>
  <c r="I80" i="46" s="1"/>
  <c r="K80" i="24"/>
  <c r="K80" i="46" s="1"/>
  <c r="M80" i="24"/>
  <c r="M80" i="46" s="1"/>
  <c r="O80" i="24"/>
  <c r="O80" i="46" s="1"/>
  <c r="Q80" i="24"/>
  <c r="Q80" i="46" s="1"/>
  <c r="E81" i="24"/>
  <c r="G81" i="24"/>
  <c r="G81" i="46" s="1"/>
  <c r="I81" i="24"/>
  <c r="I81" i="46" s="1"/>
  <c r="K81" i="24"/>
  <c r="K81" i="46" s="1"/>
  <c r="M81" i="24"/>
  <c r="M81" i="46" s="1"/>
  <c r="O81" i="24"/>
  <c r="O81" i="46" s="1"/>
  <c r="Q81" i="24"/>
  <c r="Q81" i="46" s="1"/>
  <c r="E82" i="24"/>
  <c r="G82" i="24"/>
  <c r="G82" i="46" s="1"/>
  <c r="I82" i="24"/>
  <c r="I82" i="46" s="1"/>
  <c r="K82" i="24"/>
  <c r="K82" i="46" s="1"/>
  <c r="M82" i="24"/>
  <c r="M82" i="46" s="1"/>
  <c r="O82" i="24"/>
  <c r="O82" i="46" s="1"/>
  <c r="Q82" i="24"/>
  <c r="Q82" i="46" s="1"/>
  <c r="E83" i="24"/>
  <c r="E83" i="46" s="1"/>
  <c r="G83" i="24"/>
  <c r="G83" i="46" s="1"/>
  <c r="I83" i="24"/>
  <c r="I83" i="46" s="1"/>
  <c r="K83" i="24"/>
  <c r="K83" i="46" s="1"/>
  <c r="M83" i="24"/>
  <c r="M83" i="46" s="1"/>
  <c r="O83" i="24"/>
  <c r="O83" i="46" s="1"/>
  <c r="Q83" i="24"/>
  <c r="Q83" i="46" s="1"/>
  <c r="E87" i="24"/>
  <c r="E87" i="46" s="1"/>
  <c r="G87" i="24"/>
  <c r="G87" i="46" s="1"/>
  <c r="I87" i="24"/>
  <c r="I87" i="46" s="1"/>
  <c r="K87" i="24"/>
  <c r="K87" i="46" s="1"/>
  <c r="M87" i="24"/>
  <c r="M87" i="46" s="1"/>
  <c r="O87" i="24"/>
  <c r="O87" i="46" s="1"/>
  <c r="Q87" i="24"/>
  <c r="Q87" i="46" s="1"/>
  <c r="E89" i="24"/>
  <c r="E89" i="46" s="1"/>
  <c r="G89" i="24"/>
  <c r="G89" i="46" s="1"/>
  <c r="I89" i="24"/>
  <c r="I89" i="46" s="1"/>
  <c r="K89" i="24"/>
  <c r="K89" i="46" s="1"/>
  <c r="M89" i="24"/>
  <c r="M89" i="46" s="1"/>
  <c r="O89" i="24"/>
  <c r="O89" i="46" s="1"/>
  <c r="Q89" i="24"/>
  <c r="Q89" i="46" s="1"/>
  <c r="E90" i="24"/>
  <c r="E90" i="46" s="1"/>
  <c r="G90" i="24"/>
  <c r="G90" i="46" s="1"/>
  <c r="I90" i="24"/>
  <c r="I90" i="46" s="1"/>
  <c r="K90" i="24"/>
  <c r="K90" i="46" s="1"/>
  <c r="M90" i="24"/>
  <c r="M90" i="46" s="1"/>
  <c r="O90" i="24"/>
  <c r="O90" i="46" s="1"/>
  <c r="Q90" i="24"/>
  <c r="Q90" i="46" s="1"/>
  <c r="E91" i="24"/>
  <c r="E91" i="46" s="1"/>
  <c r="G91" i="24"/>
  <c r="G91" i="46" s="1"/>
  <c r="I91" i="24"/>
  <c r="I91" i="46" s="1"/>
  <c r="K91" i="24"/>
  <c r="K91" i="46" s="1"/>
  <c r="M91" i="24"/>
  <c r="M91" i="46" s="1"/>
  <c r="O91" i="24"/>
  <c r="O91" i="46" s="1"/>
  <c r="Q91" i="24"/>
  <c r="Q91" i="46" s="1"/>
  <c r="E92" i="24"/>
  <c r="E92" i="46" s="1"/>
  <c r="G92" i="24"/>
  <c r="G92" i="46" s="1"/>
  <c r="I92" i="24"/>
  <c r="I92" i="46" s="1"/>
  <c r="K92" i="24"/>
  <c r="K92" i="46" s="1"/>
  <c r="M92" i="24"/>
  <c r="M92" i="46" s="1"/>
  <c r="O92" i="24"/>
  <c r="O92" i="46" s="1"/>
  <c r="Q92" i="24"/>
  <c r="Q92" i="46" s="1"/>
  <c r="E93" i="24"/>
  <c r="E93" i="46" s="1"/>
  <c r="G93" i="24"/>
  <c r="G93" i="46" s="1"/>
  <c r="I93" i="24"/>
  <c r="I93" i="46" s="1"/>
  <c r="K93" i="24"/>
  <c r="K93" i="46" s="1"/>
  <c r="M93" i="24"/>
  <c r="M93" i="46" s="1"/>
  <c r="O93" i="24"/>
  <c r="O93" i="46" s="1"/>
  <c r="Q93" i="24"/>
  <c r="Q93" i="46" s="1"/>
  <c r="E96" i="24"/>
  <c r="E96" i="46" s="1"/>
  <c r="G96" i="24"/>
  <c r="G96" i="46" s="1"/>
  <c r="I96" i="24"/>
  <c r="I96" i="46" s="1"/>
  <c r="K96" i="24"/>
  <c r="K96" i="46" s="1"/>
  <c r="M96" i="24"/>
  <c r="M96" i="46" s="1"/>
  <c r="O96" i="24"/>
  <c r="O96" i="46" s="1"/>
  <c r="Q96" i="24"/>
  <c r="Q96" i="46" s="1"/>
  <c r="E97" i="24"/>
  <c r="E97" i="46" s="1"/>
  <c r="G97" i="24"/>
  <c r="G97" i="46" s="1"/>
  <c r="I97" i="24"/>
  <c r="I97" i="46" s="1"/>
  <c r="K97" i="24"/>
  <c r="K97" i="46" s="1"/>
  <c r="M97" i="24"/>
  <c r="M97" i="46" s="1"/>
  <c r="O97" i="24"/>
  <c r="O97" i="46" s="1"/>
  <c r="Q97" i="24"/>
  <c r="Q97" i="46" s="1"/>
  <c r="E98" i="24"/>
  <c r="E98" i="46" s="1"/>
  <c r="G98" i="24"/>
  <c r="G98" i="46" s="1"/>
  <c r="I98" i="24"/>
  <c r="I98" i="46" s="1"/>
  <c r="K98" i="24"/>
  <c r="K98" i="46" s="1"/>
  <c r="M98" i="24"/>
  <c r="M98" i="46" s="1"/>
  <c r="O98" i="24"/>
  <c r="O98" i="46" s="1"/>
  <c r="Q98" i="24"/>
  <c r="Q98" i="46" s="1"/>
  <c r="E99" i="24"/>
  <c r="E99" i="46" s="1"/>
  <c r="G99" i="24"/>
  <c r="G99" i="46" s="1"/>
  <c r="I99" i="24"/>
  <c r="I99" i="46" s="1"/>
  <c r="K99" i="24"/>
  <c r="K99" i="46" s="1"/>
  <c r="M99" i="24"/>
  <c r="M99" i="46" s="1"/>
  <c r="O99" i="24"/>
  <c r="O99" i="46" s="1"/>
  <c r="Q99" i="24"/>
  <c r="Q99" i="46" s="1"/>
  <c r="E100" i="24"/>
  <c r="E100" i="46" s="1"/>
  <c r="G100" i="24"/>
  <c r="G100" i="46" s="1"/>
  <c r="I100" i="24"/>
  <c r="I100" i="46" s="1"/>
  <c r="K100" i="24"/>
  <c r="K100" i="46" s="1"/>
  <c r="M100" i="24"/>
  <c r="M100" i="46" s="1"/>
  <c r="O100" i="24"/>
  <c r="O100" i="46" s="1"/>
  <c r="Q100" i="24"/>
  <c r="Q100" i="46" s="1"/>
  <c r="E101" i="24"/>
  <c r="E101" i="46" s="1"/>
  <c r="G101" i="24"/>
  <c r="G101" i="46" s="1"/>
  <c r="I101" i="24"/>
  <c r="I101" i="46" s="1"/>
  <c r="K101" i="24"/>
  <c r="K101" i="46" s="1"/>
  <c r="M101" i="24"/>
  <c r="M101" i="46" s="1"/>
  <c r="O101" i="24"/>
  <c r="O101" i="46" s="1"/>
  <c r="Q101" i="24"/>
  <c r="Q101" i="46" s="1"/>
  <c r="E102" i="24"/>
  <c r="E102" i="46" s="1"/>
  <c r="G102" i="24"/>
  <c r="G102" i="46" s="1"/>
  <c r="I102" i="24"/>
  <c r="I102" i="46" s="1"/>
  <c r="K102" i="24"/>
  <c r="K102" i="46" s="1"/>
  <c r="M102" i="24"/>
  <c r="M102" i="46" s="1"/>
  <c r="O102" i="24"/>
  <c r="O102" i="46" s="1"/>
  <c r="Q102" i="24"/>
  <c r="Q102" i="46" s="1"/>
  <c r="E104" i="24"/>
  <c r="E104" i="46" s="1"/>
  <c r="G104" i="24"/>
  <c r="G104" i="46" s="1"/>
  <c r="I104" i="24"/>
  <c r="I104" i="46" s="1"/>
  <c r="K104" i="24"/>
  <c r="M104" i="24"/>
  <c r="M104" i="46" s="1"/>
  <c r="O104" i="24"/>
  <c r="O104" i="46" s="1"/>
  <c r="Q104" i="24"/>
  <c r="Q104" i="46" s="1"/>
  <c r="E106" i="24"/>
  <c r="E106" i="46" s="1"/>
  <c r="G106" i="24"/>
  <c r="G106" i="46" s="1"/>
  <c r="I106" i="24"/>
  <c r="I106" i="46" s="1"/>
  <c r="K106" i="24"/>
  <c r="K106" i="46" s="1"/>
  <c r="M106" i="24"/>
  <c r="M106" i="46" s="1"/>
  <c r="O106" i="24"/>
  <c r="O106" i="46" s="1"/>
  <c r="Q106" i="24"/>
  <c r="Q106" i="46" s="1"/>
  <c r="E107" i="24"/>
  <c r="G107" i="24"/>
  <c r="G107" i="46" s="1"/>
  <c r="I107" i="24"/>
  <c r="K107" i="24"/>
  <c r="K107" i="46" s="1"/>
  <c r="M107" i="24"/>
  <c r="M107" i="46" s="1"/>
  <c r="O107" i="24"/>
  <c r="O107" i="46" s="1"/>
  <c r="Q107" i="24"/>
  <c r="Q107" i="46" s="1"/>
  <c r="E108" i="24"/>
  <c r="E108" i="46" s="1"/>
  <c r="G108" i="24"/>
  <c r="G108" i="46" s="1"/>
  <c r="I108" i="24"/>
  <c r="I108" i="46" s="1"/>
  <c r="K108" i="24"/>
  <c r="K108" i="46" s="1"/>
  <c r="M108" i="24"/>
  <c r="M108" i="46" s="1"/>
  <c r="O108" i="24"/>
  <c r="O108" i="46" s="1"/>
  <c r="Q108" i="24"/>
  <c r="Q108" i="46" s="1"/>
  <c r="E109" i="24"/>
  <c r="E109" i="46" s="1"/>
  <c r="G109" i="24"/>
  <c r="G109" i="46" s="1"/>
  <c r="I109" i="24"/>
  <c r="I109" i="46" s="1"/>
  <c r="K109" i="24"/>
  <c r="K109" i="46" s="1"/>
  <c r="M109" i="24"/>
  <c r="M109" i="46" s="1"/>
  <c r="O109" i="24"/>
  <c r="O109" i="46" s="1"/>
  <c r="Q109" i="24"/>
  <c r="Q109" i="46" s="1"/>
  <c r="E110" i="24"/>
  <c r="E110" i="46" s="1"/>
  <c r="G110" i="24"/>
  <c r="G110" i="46" s="1"/>
  <c r="I110" i="24"/>
  <c r="I110" i="46" s="1"/>
  <c r="K110" i="24"/>
  <c r="K110" i="46" s="1"/>
  <c r="M110" i="24"/>
  <c r="M110" i="46" s="1"/>
  <c r="O110" i="24"/>
  <c r="O110" i="46" s="1"/>
  <c r="Q110" i="24"/>
  <c r="Q110" i="46" s="1"/>
  <c r="E111" i="24"/>
  <c r="E111" i="46" s="1"/>
  <c r="G111" i="24"/>
  <c r="G111" i="46" s="1"/>
  <c r="I111" i="24"/>
  <c r="I111" i="46" s="1"/>
  <c r="K111" i="24"/>
  <c r="K111" i="46" s="1"/>
  <c r="M111" i="24"/>
  <c r="M111" i="46" s="1"/>
  <c r="O111" i="24"/>
  <c r="O111" i="46" s="1"/>
  <c r="Q111" i="24"/>
  <c r="Q111" i="46" s="1"/>
  <c r="E112" i="24"/>
  <c r="E112" i="46" s="1"/>
  <c r="G112" i="24"/>
  <c r="G112" i="46" s="1"/>
  <c r="I112" i="24"/>
  <c r="I112" i="46" s="1"/>
  <c r="K112" i="24"/>
  <c r="M112" i="24"/>
  <c r="M112" i="46" s="1"/>
  <c r="O112" i="24"/>
  <c r="O112" i="46" s="1"/>
  <c r="Q112" i="24"/>
  <c r="Q112" i="46" s="1"/>
  <c r="E113" i="24"/>
  <c r="E113" i="46" s="1"/>
  <c r="G113" i="24"/>
  <c r="G113" i="46" s="1"/>
  <c r="I113" i="24"/>
  <c r="I113" i="46" s="1"/>
  <c r="K113" i="24"/>
  <c r="M113" i="24"/>
  <c r="M113" i="46" s="1"/>
  <c r="O113" i="24"/>
  <c r="O113" i="46" s="1"/>
  <c r="Q113" i="24"/>
  <c r="Q113" i="46" s="1"/>
  <c r="E114" i="24"/>
  <c r="E114" i="46" s="1"/>
  <c r="G114" i="24"/>
  <c r="G114" i="46" s="1"/>
  <c r="I114" i="24"/>
  <c r="I114" i="46" s="1"/>
  <c r="K114" i="24"/>
  <c r="K114" i="46" s="1"/>
  <c r="M114" i="24"/>
  <c r="M114" i="46" s="1"/>
  <c r="O114" i="24"/>
  <c r="O114" i="46" s="1"/>
  <c r="Q114" i="24"/>
  <c r="Q114" i="46" s="1"/>
  <c r="E115" i="24"/>
  <c r="E115" i="46" s="1"/>
  <c r="G115" i="24"/>
  <c r="G115" i="46" s="1"/>
  <c r="I115" i="24"/>
  <c r="I115" i="46" s="1"/>
  <c r="K115" i="24"/>
  <c r="K115" i="46" s="1"/>
  <c r="M115" i="24"/>
  <c r="M115" i="46" s="1"/>
  <c r="O115" i="24"/>
  <c r="O115" i="46" s="1"/>
  <c r="Q115" i="24"/>
  <c r="Q115" i="46" s="1"/>
  <c r="G118" i="41"/>
  <c r="I118" i="41"/>
  <c r="K118" i="41"/>
  <c r="M118" i="41"/>
  <c r="O118" i="41"/>
  <c r="Q118" i="41"/>
  <c r="E120" i="24"/>
  <c r="E120" i="46" s="1"/>
  <c r="G120" i="24"/>
  <c r="G120" i="46" s="1"/>
  <c r="I120" i="24"/>
  <c r="I120" i="46" s="1"/>
  <c r="K120" i="24"/>
  <c r="K120" i="46" s="1"/>
  <c r="M120" i="24"/>
  <c r="M120" i="46" s="1"/>
  <c r="O120" i="24"/>
  <c r="O120" i="46" s="1"/>
  <c r="Q120" i="24"/>
  <c r="Q120" i="46" s="1"/>
  <c r="E121" i="24"/>
  <c r="E121" i="46" s="1"/>
  <c r="G121" i="24"/>
  <c r="G121" i="46" s="1"/>
  <c r="I121" i="24"/>
  <c r="I121" i="46" s="1"/>
  <c r="K121" i="24"/>
  <c r="K121" i="46" s="1"/>
  <c r="M121" i="24"/>
  <c r="M121" i="46" s="1"/>
  <c r="O121" i="24"/>
  <c r="O121" i="46" s="1"/>
  <c r="Q121" i="24"/>
  <c r="Q121" i="46" s="1"/>
  <c r="E122" i="24"/>
  <c r="G122" i="24"/>
  <c r="G122" i="46" s="1"/>
  <c r="I122" i="24"/>
  <c r="I122" i="46" s="1"/>
  <c r="K122" i="24"/>
  <c r="K122" i="46" s="1"/>
  <c r="M122" i="24"/>
  <c r="M122" i="46" s="1"/>
  <c r="O122" i="24"/>
  <c r="O122" i="46" s="1"/>
  <c r="Q122" i="24"/>
  <c r="Q122" i="46" s="1"/>
  <c r="E124" i="24"/>
  <c r="E124" i="46" s="1"/>
  <c r="G124" i="24"/>
  <c r="G124" i="46" s="1"/>
  <c r="I124" i="24"/>
  <c r="I124" i="46" s="1"/>
  <c r="K124" i="24"/>
  <c r="K124" i="46" s="1"/>
  <c r="M124" i="24"/>
  <c r="M124" i="46" s="1"/>
  <c r="O124" i="24"/>
  <c r="O124" i="46" s="1"/>
  <c r="Q124" i="24"/>
  <c r="Q124" i="46" s="1"/>
  <c r="E125" i="24"/>
  <c r="G125" i="24"/>
  <c r="G125" i="46" s="1"/>
  <c r="I125" i="24"/>
  <c r="I125" i="46" s="1"/>
  <c r="K125" i="24"/>
  <c r="K125" i="46" s="1"/>
  <c r="M125" i="24"/>
  <c r="M125" i="46" s="1"/>
  <c r="O125" i="24"/>
  <c r="O125" i="46" s="1"/>
  <c r="Q125" i="24"/>
  <c r="Q125" i="46" s="1"/>
  <c r="E126" i="24"/>
  <c r="G126" i="24"/>
  <c r="G126" i="46" s="1"/>
  <c r="I126" i="24"/>
  <c r="I126" i="46" s="1"/>
  <c r="K126" i="24"/>
  <c r="K126" i="46" s="1"/>
  <c r="M126" i="24"/>
  <c r="M126" i="46" s="1"/>
  <c r="O126" i="24"/>
  <c r="O126" i="46" s="1"/>
  <c r="Q126" i="24"/>
  <c r="Q126" i="46" s="1"/>
  <c r="E127" i="24"/>
  <c r="E127" i="46" s="1"/>
  <c r="G127" i="24"/>
  <c r="G127" i="46" s="1"/>
  <c r="I127" i="24"/>
  <c r="I127" i="46" s="1"/>
  <c r="K127" i="24"/>
  <c r="K127" i="46" s="1"/>
  <c r="M127" i="24"/>
  <c r="M127" i="46" s="1"/>
  <c r="O127" i="24"/>
  <c r="O127" i="46" s="1"/>
  <c r="Q127" i="24"/>
  <c r="Q127" i="46" s="1"/>
  <c r="E128" i="24"/>
  <c r="G128" i="24"/>
  <c r="G128" i="46" s="1"/>
  <c r="I128" i="24"/>
  <c r="I128" i="46" s="1"/>
  <c r="K128" i="24"/>
  <c r="K128" i="46" s="1"/>
  <c r="M128" i="24"/>
  <c r="M128" i="46" s="1"/>
  <c r="O128" i="24"/>
  <c r="O128" i="46" s="1"/>
  <c r="Q128" i="24"/>
  <c r="Q128" i="46" s="1"/>
  <c r="E133" i="24"/>
  <c r="E133" i="46" s="1"/>
  <c r="G133" i="24"/>
  <c r="G133" i="46" s="1"/>
  <c r="I133" i="24"/>
  <c r="I133" i="46" s="1"/>
  <c r="K133" i="24"/>
  <c r="K133" i="46" s="1"/>
  <c r="M133" i="24"/>
  <c r="M133" i="46" s="1"/>
  <c r="O133" i="24"/>
  <c r="O133" i="46" s="1"/>
  <c r="Q133" i="24"/>
  <c r="E134" i="24"/>
  <c r="E134" i="46" s="1"/>
  <c r="G134" i="24"/>
  <c r="G134" i="46" s="1"/>
  <c r="I134" i="24"/>
  <c r="I134" i="46" s="1"/>
  <c r="K134" i="24"/>
  <c r="K134" i="46" s="1"/>
  <c r="M134" i="24"/>
  <c r="M134" i="46" s="1"/>
  <c r="O134" i="24"/>
  <c r="O134" i="46" s="1"/>
  <c r="Q134" i="24"/>
  <c r="Q134" i="46" s="1"/>
  <c r="E135" i="24"/>
  <c r="E135" i="46" s="1"/>
  <c r="G135" i="24"/>
  <c r="G135" i="46" s="1"/>
  <c r="I135" i="24"/>
  <c r="I135" i="46" s="1"/>
  <c r="K135" i="24"/>
  <c r="K135" i="46" s="1"/>
  <c r="M135" i="24"/>
  <c r="M135" i="46" s="1"/>
  <c r="O135" i="24"/>
  <c r="O135" i="46" s="1"/>
  <c r="Q135" i="24"/>
  <c r="Q135" i="46" s="1"/>
  <c r="E136" i="24"/>
  <c r="E136" i="46" s="1"/>
  <c r="G136" i="24"/>
  <c r="G136" i="46" s="1"/>
  <c r="I136" i="24"/>
  <c r="I136" i="46" s="1"/>
  <c r="K136" i="24"/>
  <c r="K136" i="46" s="1"/>
  <c r="M136" i="24"/>
  <c r="M136" i="46" s="1"/>
  <c r="O136" i="24"/>
  <c r="O136" i="46" s="1"/>
  <c r="Q136" i="24"/>
  <c r="Q136" i="46" s="1"/>
  <c r="E139" i="24"/>
  <c r="E139" i="46" s="1"/>
  <c r="G139" i="24"/>
  <c r="G139" i="46" s="1"/>
  <c r="I139" i="24"/>
  <c r="I139" i="46" s="1"/>
  <c r="K139" i="24"/>
  <c r="K139" i="46" s="1"/>
  <c r="M139" i="24"/>
  <c r="M139" i="46" s="1"/>
  <c r="O139" i="24"/>
  <c r="O139" i="46" s="1"/>
  <c r="Q139" i="24"/>
  <c r="Q139" i="46" s="1"/>
  <c r="E140" i="24"/>
  <c r="G140" i="24"/>
  <c r="G140" i="46" s="1"/>
  <c r="I140" i="24"/>
  <c r="I140" i="46" s="1"/>
  <c r="K140" i="24"/>
  <c r="K140" i="46" s="1"/>
  <c r="M140" i="24"/>
  <c r="M140" i="46" s="1"/>
  <c r="O140" i="24"/>
  <c r="Q140" i="24"/>
  <c r="Q140" i="46" s="1"/>
  <c r="E141" i="24"/>
  <c r="G141" i="24"/>
  <c r="G141" i="46" s="1"/>
  <c r="I141" i="24"/>
  <c r="I141" i="46" s="1"/>
  <c r="K141" i="24"/>
  <c r="K141" i="46" s="1"/>
  <c r="M141" i="24"/>
  <c r="M141" i="46" s="1"/>
  <c r="O141" i="24"/>
  <c r="O141" i="46" s="1"/>
  <c r="Q141" i="24"/>
  <c r="Q141" i="46" s="1"/>
  <c r="E142" i="24"/>
  <c r="E142" i="46" s="1"/>
  <c r="G142" i="24"/>
  <c r="G142" i="46" s="1"/>
  <c r="I142" i="24"/>
  <c r="I142" i="46" s="1"/>
  <c r="K142" i="24"/>
  <c r="K142" i="46" s="1"/>
  <c r="M142" i="25"/>
  <c r="O142" i="24"/>
  <c r="O142" i="46" s="1"/>
  <c r="Q142" i="24"/>
  <c r="Q142" i="46" s="1"/>
  <c r="E143" i="24"/>
  <c r="E143" i="46" s="1"/>
  <c r="G143" i="24"/>
  <c r="G143" i="46" s="1"/>
  <c r="I143" i="24"/>
  <c r="I143" i="46" s="1"/>
  <c r="K143" i="24"/>
  <c r="K143" i="46" s="1"/>
  <c r="M143" i="24"/>
  <c r="O143" i="24"/>
  <c r="O143" i="46" s="1"/>
  <c r="Q143" i="24"/>
  <c r="Q143" i="46" s="1"/>
  <c r="E144" i="24"/>
  <c r="E144" i="46" s="1"/>
  <c r="G144" i="24"/>
  <c r="G144" i="46" s="1"/>
  <c r="I144" i="24"/>
  <c r="I144" i="46" s="1"/>
  <c r="K144" i="24"/>
  <c r="K144" i="46" s="1"/>
  <c r="M144" i="24"/>
  <c r="M144" i="46" s="1"/>
  <c r="O144" i="24"/>
  <c r="O144" i="46" s="1"/>
  <c r="Q144" i="24"/>
  <c r="Q144" i="46" s="1"/>
  <c r="E173" i="24"/>
  <c r="F25" i="23"/>
  <c r="L128" i="23"/>
  <c r="L4" i="23"/>
  <c r="L45" i="23"/>
  <c r="L141" i="23"/>
  <c r="L142" i="23"/>
  <c r="L143" i="23"/>
  <c r="L144" i="23"/>
  <c r="L145" i="23"/>
  <c r="L5" i="23"/>
  <c r="L6" i="23"/>
  <c r="L7" i="23"/>
  <c r="L8" i="23"/>
  <c r="L10" i="23"/>
  <c r="L11" i="23"/>
  <c r="L12" i="23"/>
  <c r="A13" i="23"/>
  <c r="L13" i="23" s="1"/>
  <c r="L14" i="23"/>
  <c r="L15" i="23"/>
  <c r="L16" i="23"/>
  <c r="L17" i="23"/>
  <c r="L19" i="23"/>
  <c r="L20" i="23"/>
  <c r="L21" i="23"/>
  <c r="L22" i="23"/>
  <c r="L23" i="23"/>
  <c r="L24" i="23"/>
  <c r="L27" i="23"/>
  <c r="L28" i="23"/>
  <c r="L29" i="23"/>
  <c r="L30" i="23"/>
  <c r="L32" i="23"/>
  <c r="L40" i="23"/>
  <c r="L41" i="23"/>
  <c r="L44" i="23"/>
  <c r="L48" i="23"/>
  <c r="L49" i="23"/>
  <c r="L50" i="23"/>
  <c r="L51" i="23"/>
  <c r="L52" i="23"/>
  <c r="L53" i="23"/>
  <c r="L54" i="23"/>
  <c r="L55" i="23"/>
  <c r="L57" i="23"/>
  <c r="L59" i="23"/>
  <c r="L60" i="23"/>
  <c r="L61" i="23"/>
  <c r="L62" i="23"/>
  <c r="L63" i="23"/>
  <c r="L64" i="23"/>
  <c r="L66" i="23"/>
  <c r="L67" i="23"/>
  <c r="L71" i="23"/>
  <c r="L72" i="23"/>
  <c r="L73" i="23"/>
  <c r="L74" i="23"/>
  <c r="L75" i="23"/>
  <c r="L76" i="23"/>
  <c r="L77" i="23"/>
  <c r="L78" i="23"/>
  <c r="L79" i="23"/>
  <c r="L80" i="23"/>
  <c r="L81" i="23"/>
  <c r="L82" i="23"/>
  <c r="L83" i="23"/>
  <c r="L87" i="23"/>
  <c r="L89" i="23"/>
  <c r="L90" i="23"/>
  <c r="L91" i="23"/>
  <c r="L93" i="23"/>
  <c r="L94" i="23"/>
  <c r="L96" i="23"/>
  <c r="L97" i="23"/>
  <c r="L98" i="23"/>
  <c r="L99" i="23"/>
  <c r="L100" i="23"/>
  <c r="L101" i="23"/>
  <c r="L102" i="23"/>
  <c r="L104" i="23"/>
  <c r="L106" i="23"/>
  <c r="L107" i="23"/>
  <c r="L108" i="23"/>
  <c r="L109" i="23"/>
  <c r="L110" i="23"/>
  <c r="L111" i="23"/>
  <c r="F112" i="23"/>
  <c r="L113" i="23"/>
  <c r="L114" i="23"/>
  <c r="L118" i="23"/>
  <c r="L120" i="23"/>
  <c r="L121" i="23"/>
  <c r="L122" i="23"/>
  <c r="L124" i="23"/>
  <c r="L125" i="23"/>
  <c r="L126" i="23"/>
  <c r="L127" i="23"/>
  <c r="L133" i="23"/>
  <c r="L134" i="23"/>
  <c r="L135" i="23"/>
  <c r="L136" i="23"/>
  <c r="L139" i="23"/>
  <c r="L140" i="23"/>
  <c r="F4" i="23"/>
  <c r="F12" i="23"/>
  <c r="F14" i="23"/>
  <c r="F15" i="23"/>
  <c r="F16" i="23"/>
  <c r="F17" i="23"/>
  <c r="F19" i="23"/>
  <c r="F20" i="23"/>
  <c r="F32" i="23"/>
  <c r="F62" i="23"/>
  <c r="F63" i="23"/>
  <c r="F64" i="23"/>
  <c r="F66" i="23"/>
  <c r="F67" i="23"/>
  <c r="F71" i="23"/>
  <c r="F108" i="23"/>
  <c r="F109" i="23"/>
  <c r="F110" i="23"/>
  <c r="F111" i="23"/>
  <c r="F113" i="23"/>
  <c r="F114" i="23"/>
  <c r="F115" i="23"/>
  <c r="F118" i="23"/>
  <c r="F120" i="23"/>
  <c r="F121" i="23"/>
  <c r="F122" i="23"/>
  <c r="F124" i="23"/>
  <c r="F125" i="23"/>
  <c r="F126" i="23"/>
  <c r="F127" i="23"/>
  <c r="F128" i="23"/>
  <c r="F141" i="23"/>
  <c r="F142" i="23"/>
  <c r="F143" i="23"/>
  <c r="F144" i="23"/>
  <c r="F145" i="23"/>
  <c r="F5" i="23"/>
  <c r="F7" i="23"/>
  <c r="F8" i="23"/>
  <c r="F11" i="23"/>
  <c r="F21" i="23"/>
  <c r="F22" i="23"/>
  <c r="F23" i="23"/>
  <c r="F24" i="23"/>
  <c r="F27" i="23"/>
  <c r="F28" i="23"/>
  <c r="F29" i="23"/>
  <c r="F30" i="23"/>
  <c r="F40" i="23"/>
  <c r="F41" i="23"/>
  <c r="F44" i="23"/>
  <c r="F48" i="23"/>
  <c r="F49" i="23"/>
  <c r="F50" i="23"/>
  <c r="F51" i="23"/>
  <c r="F52" i="23"/>
  <c r="F53" i="23"/>
  <c r="F54" i="23"/>
  <c r="F55" i="23"/>
  <c r="F57" i="23"/>
  <c r="F59" i="23"/>
  <c r="F60" i="23"/>
  <c r="F61" i="23"/>
  <c r="F72" i="23"/>
  <c r="F73" i="23"/>
  <c r="F74" i="23"/>
  <c r="F75" i="23"/>
  <c r="F76" i="23"/>
  <c r="F77" i="23"/>
  <c r="F78" i="23"/>
  <c r="F79" i="23"/>
  <c r="F80" i="23"/>
  <c r="F81" i="23"/>
  <c r="F82" i="23"/>
  <c r="F83" i="23"/>
  <c r="F89" i="23"/>
  <c r="F90" i="23"/>
  <c r="F91" i="23"/>
  <c r="F93" i="23"/>
  <c r="F94" i="23"/>
  <c r="F96" i="23"/>
  <c r="F97" i="23"/>
  <c r="F98" i="23"/>
  <c r="F99" i="23"/>
  <c r="F100" i="23"/>
  <c r="F102" i="23"/>
  <c r="F104" i="23"/>
  <c r="F106" i="23"/>
  <c r="F133" i="23"/>
  <c r="F134" i="23"/>
  <c r="F135" i="23"/>
  <c r="F136" i="23"/>
  <c r="F139" i="23"/>
  <c r="F140" i="23"/>
  <c r="H4" i="23"/>
  <c r="H5" i="23"/>
  <c r="H6" i="23"/>
  <c r="H7" i="23"/>
  <c r="H8" i="23"/>
  <c r="H12" i="23"/>
  <c r="H14" i="23"/>
  <c r="H15" i="23"/>
  <c r="H16" i="23"/>
  <c r="H17" i="23"/>
  <c r="H19" i="23"/>
  <c r="H20" i="23"/>
  <c r="H66" i="23"/>
  <c r="H80" i="23"/>
  <c r="H81" i="23"/>
  <c r="H82" i="23"/>
  <c r="H83" i="23"/>
  <c r="H89" i="23"/>
  <c r="H90" i="23"/>
  <c r="H91" i="23"/>
  <c r="H92" i="23"/>
  <c r="H93" i="23"/>
  <c r="H94" i="23"/>
  <c r="H96" i="23"/>
  <c r="H97" i="23"/>
  <c r="H98" i="23"/>
  <c r="H99" i="23"/>
  <c r="H100" i="23"/>
  <c r="H102" i="23"/>
  <c r="H109" i="23"/>
  <c r="H110" i="23"/>
  <c r="H111" i="23"/>
  <c r="H112" i="23"/>
  <c r="H113" i="23"/>
  <c r="H114" i="23"/>
  <c r="H115" i="23"/>
  <c r="H118" i="23"/>
  <c r="H120" i="23"/>
  <c r="H121" i="23"/>
  <c r="H122" i="23"/>
  <c r="H124" i="23"/>
  <c r="H125" i="23"/>
  <c r="H126" i="23"/>
  <c r="H127" i="23"/>
  <c r="H128" i="23"/>
  <c r="H133" i="23"/>
  <c r="H141" i="23"/>
  <c r="H142" i="23"/>
  <c r="H143" i="23"/>
  <c r="H144" i="23"/>
  <c r="H145" i="23"/>
  <c r="H21" i="23"/>
  <c r="H22" i="23"/>
  <c r="H23" i="23"/>
  <c r="H24" i="23"/>
  <c r="H27" i="23"/>
  <c r="H28" i="23"/>
  <c r="H29" i="23"/>
  <c r="H30" i="23"/>
  <c r="H32" i="23"/>
  <c r="H40" i="23"/>
  <c r="H41" i="23"/>
  <c r="H44" i="23"/>
  <c r="H45" i="23"/>
  <c r="H48" i="23"/>
  <c r="H49" i="23"/>
  <c r="H50" i="23"/>
  <c r="H51" i="23"/>
  <c r="H52" i="23"/>
  <c r="H53" i="23"/>
  <c r="H54" i="23"/>
  <c r="H55" i="23"/>
  <c r="H57" i="23"/>
  <c r="H59" i="23"/>
  <c r="H60" i="23"/>
  <c r="H61" i="23"/>
  <c r="H62" i="23"/>
  <c r="H63" i="23"/>
  <c r="H64" i="23"/>
  <c r="H67" i="23"/>
  <c r="H71" i="23"/>
  <c r="H72" i="23"/>
  <c r="H73" i="23"/>
  <c r="H74" i="23"/>
  <c r="H75" i="23"/>
  <c r="H76" i="23"/>
  <c r="H77" i="23"/>
  <c r="H78" i="23"/>
  <c r="H79" i="23"/>
  <c r="H104" i="23"/>
  <c r="H106" i="23"/>
  <c r="H108" i="23"/>
  <c r="H134" i="23"/>
  <c r="H135" i="23"/>
  <c r="H136" i="23"/>
  <c r="H139" i="23"/>
  <c r="H140" i="23"/>
  <c r="J4" i="23"/>
  <c r="J5" i="23"/>
  <c r="J29" i="23"/>
  <c r="J30" i="23"/>
  <c r="J45" i="23"/>
  <c r="J93" i="23"/>
  <c r="J94" i="23"/>
  <c r="J96" i="23"/>
  <c r="J97" i="23"/>
  <c r="J98" i="23"/>
  <c r="J99" i="23"/>
  <c r="J100" i="23"/>
  <c r="J101" i="23"/>
  <c r="J102" i="23"/>
  <c r="J104" i="23"/>
  <c r="J106" i="23"/>
  <c r="J125" i="23"/>
  <c r="J126" i="23"/>
  <c r="J127" i="23"/>
  <c r="J128" i="23"/>
  <c r="J141" i="23"/>
  <c r="J142" i="23"/>
  <c r="J143" i="23"/>
  <c r="J144" i="23"/>
  <c r="J145" i="23"/>
  <c r="J6" i="23"/>
  <c r="J7" i="23"/>
  <c r="J8" i="23"/>
  <c r="J11" i="23"/>
  <c r="J14" i="23"/>
  <c r="J15" i="23"/>
  <c r="J16" i="23"/>
  <c r="J17" i="23"/>
  <c r="J19" i="23"/>
  <c r="J20" i="23"/>
  <c r="J21" i="23"/>
  <c r="J22" i="23"/>
  <c r="J23" i="23"/>
  <c r="J24" i="23"/>
  <c r="J25" i="23"/>
  <c r="J27" i="23"/>
  <c r="J28" i="23"/>
  <c r="J40" i="23"/>
  <c r="J41" i="23"/>
  <c r="J44" i="23"/>
  <c r="J48" i="23"/>
  <c r="J49" i="23"/>
  <c r="J50" i="23"/>
  <c r="J51" i="23"/>
  <c r="J52" i="23"/>
  <c r="J53" i="23"/>
  <c r="J55" i="23"/>
  <c r="J57" i="23"/>
  <c r="J59" i="23"/>
  <c r="J60" i="23"/>
  <c r="J61" i="23"/>
  <c r="J62" i="23"/>
  <c r="J63" i="23"/>
  <c r="J64" i="23"/>
  <c r="J66" i="23"/>
  <c r="J67" i="23"/>
  <c r="J71" i="23"/>
  <c r="J72" i="23"/>
  <c r="J73" i="23"/>
  <c r="J74" i="23"/>
  <c r="J75" i="23"/>
  <c r="J76" i="23"/>
  <c r="J77" i="23"/>
  <c r="J78" i="23"/>
  <c r="J79" i="23"/>
  <c r="J80" i="23"/>
  <c r="J81" i="23"/>
  <c r="J82" i="23"/>
  <c r="J83" i="23"/>
  <c r="J87" i="23"/>
  <c r="J89" i="23"/>
  <c r="J90" i="23"/>
  <c r="J91" i="23"/>
  <c r="J107" i="23"/>
  <c r="J108" i="23"/>
  <c r="J109" i="23"/>
  <c r="J110" i="23"/>
  <c r="J111" i="23"/>
  <c r="J113" i="23"/>
  <c r="J114" i="23"/>
  <c r="J115" i="23"/>
  <c r="J118" i="23"/>
  <c r="J120" i="23"/>
  <c r="J121" i="23"/>
  <c r="J122" i="23"/>
  <c r="J124" i="23"/>
  <c r="J133" i="23"/>
  <c r="J134" i="23"/>
  <c r="J135" i="23"/>
  <c r="J136" i="23"/>
  <c r="J139" i="23"/>
  <c r="J140" i="23"/>
  <c r="N4" i="23"/>
  <c r="N5" i="23"/>
  <c r="N6" i="23"/>
  <c r="N7" i="23"/>
  <c r="N8" i="23"/>
  <c r="N12" i="23"/>
  <c r="N14" i="23"/>
  <c r="N15" i="23"/>
  <c r="N16" i="23"/>
  <c r="N17" i="23"/>
  <c r="N19" i="23"/>
  <c r="N20" i="23"/>
  <c r="N21" i="23"/>
  <c r="N22" i="23"/>
  <c r="N23" i="23"/>
  <c r="N24" i="23"/>
  <c r="N25" i="23"/>
  <c r="N27" i="23"/>
  <c r="N28" i="23"/>
  <c r="N29" i="23"/>
  <c r="N30" i="23"/>
  <c r="N32" i="23"/>
  <c r="N40" i="23"/>
  <c r="N41" i="23"/>
  <c r="N44" i="23"/>
  <c r="N45" i="23"/>
  <c r="N48" i="23"/>
  <c r="N49" i="23"/>
  <c r="N50" i="23"/>
  <c r="N51" i="23"/>
  <c r="N52" i="23"/>
  <c r="N53" i="23"/>
  <c r="N54" i="23"/>
  <c r="N55" i="23"/>
  <c r="N57" i="23"/>
  <c r="N59" i="23"/>
  <c r="N60" i="23"/>
  <c r="N61" i="23"/>
  <c r="N62" i="23"/>
  <c r="N63" i="23"/>
  <c r="N64" i="23"/>
  <c r="N66" i="23"/>
  <c r="N67" i="23"/>
  <c r="N71" i="23"/>
  <c r="N72" i="23"/>
  <c r="N73" i="23"/>
  <c r="N74" i="23"/>
  <c r="N75" i="23"/>
  <c r="N76" i="23"/>
  <c r="N77" i="23"/>
  <c r="N78" i="23"/>
  <c r="N79" i="23"/>
  <c r="N80" i="23"/>
  <c r="N81" i="23"/>
  <c r="N82" i="23"/>
  <c r="N83" i="23"/>
  <c r="N87" i="23"/>
  <c r="N89" i="23"/>
  <c r="N90" i="23"/>
  <c r="N91" i="23"/>
  <c r="N93" i="23"/>
  <c r="N94" i="23"/>
  <c r="N96" i="23"/>
  <c r="N97" i="23"/>
  <c r="N98" i="23"/>
  <c r="N99" i="23"/>
  <c r="N100" i="23"/>
  <c r="N101" i="23"/>
  <c r="N102" i="23"/>
  <c r="N104" i="23"/>
  <c r="N106" i="23"/>
  <c r="N107" i="23"/>
  <c r="N108" i="23"/>
  <c r="N109" i="23"/>
  <c r="N110" i="23"/>
  <c r="N111" i="23"/>
  <c r="N112" i="23"/>
  <c r="N113" i="23"/>
  <c r="N114" i="23"/>
  <c r="N118" i="23"/>
  <c r="N120" i="23"/>
  <c r="N121" i="23"/>
  <c r="N122" i="23"/>
  <c r="N124" i="23"/>
  <c r="N125" i="23"/>
  <c r="N126" i="23"/>
  <c r="N127" i="23"/>
  <c r="N128" i="23"/>
  <c r="N133" i="23"/>
  <c r="N134" i="23"/>
  <c r="N135" i="23"/>
  <c r="N136" i="23"/>
  <c r="N139" i="23"/>
  <c r="N140" i="23"/>
  <c r="N141" i="23"/>
  <c r="N142" i="23"/>
  <c r="N143" i="23"/>
  <c r="N144" i="23"/>
  <c r="N145" i="23"/>
  <c r="P4" i="23"/>
  <c r="P12" i="23"/>
  <c r="P5" i="23"/>
  <c r="P6" i="23"/>
  <c r="P7" i="23"/>
  <c r="P8" i="23"/>
  <c r="P11" i="23"/>
  <c r="P14" i="23"/>
  <c r="P15" i="23"/>
  <c r="P16" i="23"/>
  <c r="P17" i="23"/>
  <c r="P19" i="23"/>
  <c r="P20" i="23"/>
  <c r="P21" i="23"/>
  <c r="P22" i="23"/>
  <c r="P23" i="23"/>
  <c r="P24" i="23"/>
  <c r="P25" i="23"/>
  <c r="P27" i="23"/>
  <c r="P28" i="23"/>
  <c r="P29" i="23"/>
  <c r="P30" i="23"/>
  <c r="P32" i="23"/>
  <c r="P40" i="23"/>
  <c r="P41" i="23"/>
  <c r="P44" i="23"/>
  <c r="P45" i="23"/>
  <c r="P48" i="23"/>
  <c r="P49" i="23"/>
  <c r="P50" i="23"/>
  <c r="P51" i="23"/>
  <c r="P52" i="23"/>
  <c r="P53" i="23"/>
  <c r="P54" i="23"/>
  <c r="P55" i="23"/>
  <c r="P57" i="23"/>
  <c r="P59" i="23"/>
  <c r="P60" i="23"/>
  <c r="P61" i="23"/>
  <c r="P62" i="23"/>
  <c r="P63" i="23"/>
  <c r="P64" i="23"/>
  <c r="P66" i="23"/>
  <c r="P67" i="23"/>
  <c r="P71" i="23"/>
  <c r="P72" i="23"/>
  <c r="P73" i="23"/>
  <c r="P74" i="23"/>
  <c r="P75" i="23"/>
  <c r="P76" i="23"/>
  <c r="P77" i="23"/>
  <c r="P78" i="23"/>
  <c r="P79" i="23"/>
  <c r="P80" i="23"/>
  <c r="P81" i="23"/>
  <c r="P82" i="23"/>
  <c r="P83" i="23"/>
  <c r="P87" i="23"/>
  <c r="P89" i="23"/>
  <c r="P90" i="23"/>
  <c r="P91" i="23"/>
  <c r="P92" i="23"/>
  <c r="P93" i="23"/>
  <c r="P94" i="23"/>
  <c r="P96" i="23"/>
  <c r="P97" i="23"/>
  <c r="P98" i="23"/>
  <c r="P99" i="23"/>
  <c r="P100" i="23"/>
  <c r="P101" i="23"/>
  <c r="P102" i="23"/>
  <c r="P104" i="23"/>
  <c r="P106" i="23"/>
  <c r="P107" i="23"/>
  <c r="P108" i="23"/>
  <c r="P109" i="23"/>
  <c r="P110" i="23"/>
  <c r="P111" i="23"/>
  <c r="P112" i="23"/>
  <c r="P113" i="23"/>
  <c r="P114" i="23"/>
  <c r="P118" i="23"/>
  <c r="P120" i="23"/>
  <c r="P121" i="23"/>
  <c r="P122" i="23"/>
  <c r="P124" i="23"/>
  <c r="P125" i="23"/>
  <c r="P126" i="23"/>
  <c r="P127" i="23"/>
  <c r="P128" i="23"/>
  <c r="P133" i="23"/>
  <c r="P134" i="23"/>
  <c r="P135" i="23"/>
  <c r="P136" i="23"/>
  <c r="P139" i="23"/>
  <c r="P140" i="23"/>
  <c r="P141" i="23"/>
  <c r="P142" i="23"/>
  <c r="P143" i="23"/>
  <c r="P144" i="23"/>
  <c r="P145" i="23"/>
  <c r="D4" i="23"/>
  <c r="D5" i="23"/>
  <c r="D6" i="23"/>
  <c r="D7" i="23"/>
  <c r="D8" i="23"/>
  <c r="D11" i="23"/>
  <c r="D12" i="23"/>
  <c r="D13" i="23"/>
  <c r="D14" i="23"/>
  <c r="D15" i="23"/>
  <c r="D16" i="23"/>
  <c r="D17" i="23"/>
  <c r="D19" i="23"/>
  <c r="D20" i="23"/>
  <c r="D32" i="23"/>
  <c r="D45" i="23"/>
  <c r="D51" i="23"/>
  <c r="D55" i="23"/>
  <c r="D72" i="23"/>
  <c r="D79" i="23"/>
  <c r="D80" i="23"/>
  <c r="D81" i="23"/>
  <c r="D82" i="23"/>
  <c r="D83" i="23"/>
  <c r="D87" i="23"/>
  <c r="D89" i="23"/>
  <c r="D90" i="23"/>
  <c r="D91" i="23"/>
  <c r="D128" i="23"/>
  <c r="D141" i="23"/>
  <c r="D142" i="23"/>
  <c r="D143" i="23"/>
  <c r="D144" i="23"/>
  <c r="D145" i="23"/>
  <c r="D21" i="23"/>
  <c r="D22" i="23"/>
  <c r="D23" i="23"/>
  <c r="D24" i="23"/>
  <c r="D25" i="23"/>
  <c r="D27" i="23"/>
  <c r="D28" i="23"/>
  <c r="D29" i="23"/>
  <c r="D30" i="23"/>
  <c r="D40" i="23"/>
  <c r="D41" i="23"/>
  <c r="D42" i="23"/>
  <c r="D44" i="23"/>
  <c r="D48" i="23"/>
  <c r="D49" i="23"/>
  <c r="D50" i="23"/>
  <c r="D52" i="23"/>
  <c r="D53" i="23"/>
  <c r="D54" i="23"/>
  <c r="D57" i="23"/>
  <c r="D59" i="23"/>
  <c r="D60" i="23"/>
  <c r="D61" i="23"/>
  <c r="D62" i="23"/>
  <c r="D63" i="23"/>
  <c r="D64" i="23"/>
  <c r="D66" i="23"/>
  <c r="D67" i="23"/>
  <c r="D71" i="23"/>
  <c r="D73" i="23"/>
  <c r="D74" i="23"/>
  <c r="D75" i="23"/>
  <c r="D76" i="23"/>
  <c r="D77" i="23"/>
  <c r="D78" i="23"/>
  <c r="D92" i="23"/>
  <c r="D93" i="23"/>
  <c r="D94" i="23"/>
  <c r="D96" i="23"/>
  <c r="D97" i="23"/>
  <c r="D98" i="23"/>
  <c r="D99" i="23"/>
  <c r="D100" i="23"/>
  <c r="D101" i="23"/>
  <c r="D102" i="23"/>
  <c r="D104" i="23"/>
  <c r="D106" i="23"/>
  <c r="D107" i="23"/>
  <c r="D108" i="23"/>
  <c r="D109" i="23"/>
  <c r="D110" i="23"/>
  <c r="D111" i="23"/>
  <c r="D112" i="23"/>
  <c r="D113" i="23"/>
  <c r="D114" i="23"/>
  <c r="D115" i="23"/>
  <c r="D118" i="23"/>
  <c r="D120" i="23"/>
  <c r="D121" i="23"/>
  <c r="D122" i="23"/>
  <c r="D124" i="23"/>
  <c r="D125" i="23"/>
  <c r="D126" i="23"/>
  <c r="D127" i="23"/>
  <c r="D133" i="23"/>
  <c r="D134" i="23"/>
  <c r="D135" i="23"/>
  <c r="D136" i="23"/>
  <c r="D139" i="23"/>
  <c r="D140" i="23"/>
  <c r="A101" i="24"/>
  <c r="A25" i="24"/>
  <c r="A13" i="24"/>
  <c r="O145" i="23"/>
  <c r="Q143" i="23"/>
  <c r="M141" i="23"/>
  <c r="M142" i="23"/>
  <c r="K143" i="23"/>
  <c r="I143" i="23"/>
  <c r="Q96" i="23"/>
  <c r="Q100" i="23"/>
  <c r="Q113" i="23"/>
  <c r="Q125" i="23"/>
  <c r="O94" i="23"/>
  <c r="O99" i="23"/>
  <c r="O118" i="23"/>
  <c r="M98" i="23"/>
  <c r="M102" i="23"/>
  <c r="K82" i="23"/>
  <c r="K89" i="23"/>
  <c r="K90" i="23"/>
  <c r="K94" i="23"/>
  <c r="K97" i="23"/>
  <c r="K101" i="23"/>
  <c r="K111" i="23"/>
  <c r="K126" i="23"/>
  <c r="I93" i="23"/>
  <c r="I96" i="23"/>
  <c r="I100" i="23"/>
  <c r="I104" i="23"/>
  <c r="I106" i="23"/>
  <c r="I109" i="23"/>
  <c r="I110" i="23"/>
  <c r="I113" i="23"/>
  <c r="Q48" i="23"/>
  <c r="Q62" i="23"/>
  <c r="O50" i="23"/>
  <c r="O61" i="23"/>
  <c r="O73" i="23"/>
  <c r="O77" i="23"/>
  <c r="M54" i="23"/>
  <c r="M60" i="23"/>
  <c r="K54" i="23"/>
  <c r="O20" i="23"/>
  <c r="O29" i="23"/>
  <c r="K13" i="23"/>
  <c r="K22" i="23"/>
  <c r="G122" i="23"/>
  <c r="G89" i="23"/>
  <c r="G61" i="23"/>
  <c r="G40" i="23"/>
  <c r="E112" i="23"/>
  <c r="E118" i="23"/>
  <c r="E121" i="23"/>
  <c r="E94" i="23"/>
  <c r="E67" i="23"/>
  <c r="E5" i="23"/>
  <c r="E3" i="23"/>
  <c r="E2" i="23" s="1"/>
  <c r="G3" i="24"/>
  <c r="M143" i="43" l="1"/>
  <c r="M143" i="46"/>
  <c r="O140" i="23"/>
  <c r="O140" i="46"/>
  <c r="E125" i="43"/>
  <c r="E125" i="46"/>
  <c r="K113" i="23"/>
  <c r="K113" i="46"/>
  <c r="K104" i="43"/>
  <c r="K104" i="46"/>
  <c r="E82" i="23"/>
  <c r="E82" i="46"/>
  <c r="E78" i="43"/>
  <c r="E78" i="46"/>
  <c r="K73" i="23"/>
  <c r="K73" i="46"/>
  <c r="Q40" i="43"/>
  <c r="Q40" i="46"/>
  <c r="I40" i="43"/>
  <c r="I40" i="46"/>
  <c r="M30" i="43"/>
  <c r="M30" i="46"/>
  <c r="E25" i="43"/>
  <c r="E25" i="46"/>
  <c r="E12" i="43"/>
  <c r="E12" i="46"/>
  <c r="E140" i="43"/>
  <c r="E140" i="46"/>
  <c r="E126" i="43"/>
  <c r="E126" i="46"/>
  <c r="E107" i="43"/>
  <c r="E107" i="46"/>
  <c r="E79" i="43"/>
  <c r="E79" i="46"/>
  <c r="O40" i="43"/>
  <c r="O40" i="46"/>
  <c r="G40" i="43"/>
  <c r="G40" i="46"/>
  <c r="K30" i="43"/>
  <c r="K30" i="46"/>
  <c r="O19" i="43"/>
  <c r="O19" i="46"/>
  <c r="E128" i="43"/>
  <c r="E128" i="46"/>
  <c r="K112" i="23"/>
  <c r="K112" i="46"/>
  <c r="I107" i="23"/>
  <c r="I107" i="46"/>
  <c r="E81" i="43"/>
  <c r="E81" i="46"/>
  <c r="K40" i="43"/>
  <c r="K40" i="46"/>
  <c r="O30" i="43"/>
  <c r="O30" i="46"/>
  <c r="G30" i="43"/>
  <c r="G30" i="46"/>
  <c r="K19" i="43"/>
  <c r="K19" i="46"/>
  <c r="E6" i="43"/>
  <c r="E6" i="46"/>
  <c r="M15" i="23"/>
  <c r="E141" i="43"/>
  <c r="E141" i="46"/>
  <c r="Q133" i="43"/>
  <c r="Q133" i="46"/>
  <c r="E122" i="43"/>
  <c r="E122" i="46"/>
  <c r="E80" i="43"/>
  <c r="E80" i="46"/>
  <c r="E72" i="43"/>
  <c r="E72" i="46"/>
  <c r="E45" i="43"/>
  <c r="E45" i="46"/>
  <c r="M40" i="43"/>
  <c r="M40" i="46"/>
  <c r="E40" i="43"/>
  <c r="E40" i="46"/>
  <c r="Q30" i="43"/>
  <c r="Q30" i="46"/>
  <c r="I30" i="43"/>
  <c r="I30" i="46"/>
  <c r="M19" i="43"/>
  <c r="M19" i="46"/>
  <c r="E19" i="43"/>
  <c r="E19" i="46"/>
  <c r="M5" i="43"/>
  <c r="M5" i="46"/>
  <c r="E5" i="43"/>
  <c r="E5" i="46"/>
  <c r="K141" i="41"/>
  <c r="K141" i="43"/>
  <c r="K142" i="41"/>
  <c r="K142" i="43"/>
  <c r="E42" i="27"/>
  <c r="E42" i="43"/>
  <c r="M144" i="41"/>
  <c r="M144" i="43"/>
  <c r="K143" i="41"/>
  <c r="K143" i="43"/>
  <c r="K144" i="41"/>
  <c r="K144" i="43"/>
  <c r="G143" i="41"/>
  <c r="G143" i="43"/>
  <c r="E142" i="41"/>
  <c r="E142" i="43"/>
  <c r="M136" i="41"/>
  <c r="M136" i="43"/>
  <c r="Q134" i="41"/>
  <c r="Q134" i="43"/>
  <c r="O133" i="41"/>
  <c r="O133" i="43"/>
  <c r="M128" i="41"/>
  <c r="M128" i="43"/>
  <c r="I126" i="41"/>
  <c r="I126" i="43"/>
  <c r="E124" i="23"/>
  <c r="E124" i="43"/>
  <c r="I121" i="41"/>
  <c r="I121" i="43"/>
  <c r="G120" i="41"/>
  <c r="G120" i="43"/>
  <c r="I115" i="41"/>
  <c r="I115" i="43"/>
  <c r="E113" i="23"/>
  <c r="E113" i="43"/>
  <c r="O110" i="41"/>
  <c r="O110" i="43"/>
  <c r="Q107" i="41"/>
  <c r="Q107" i="43"/>
  <c r="K102" i="41"/>
  <c r="K102" i="43"/>
  <c r="O100" i="41"/>
  <c r="O100" i="43"/>
  <c r="E99" i="41"/>
  <c r="E99" i="43"/>
  <c r="O96" i="41"/>
  <c r="O96" i="43"/>
  <c r="K92" i="41"/>
  <c r="K92" i="43"/>
  <c r="O90" i="41"/>
  <c r="O90" i="43"/>
  <c r="E89" i="41"/>
  <c r="E89" i="43"/>
  <c r="O82" i="41"/>
  <c r="O82" i="43"/>
  <c r="I79" i="41"/>
  <c r="I79" i="43"/>
  <c r="E77" i="41"/>
  <c r="E77" i="43"/>
  <c r="I75" i="41"/>
  <c r="I75" i="43"/>
  <c r="K72" i="41"/>
  <c r="K72" i="43"/>
  <c r="M66" i="41"/>
  <c r="M66" i="43"/>
  <c r="O62" i="41"/>
  <c r="O62" i="43"/>
  <c r="E61" i="41"/>
  <c r="E61" i="43"/>
  <c r="I59" i="41"/>
  <c r="I59" i="43"/>
  <c r="O52" i="41"/>
  <c r="O52" i="43"/>
  <c r="G52" i="41"/>
  <c r="G52" i="43"/>
  <c r="K50" i="41"/>
  <c r="K50" i="43"/>
  <c r="O48" i="41"/>
  <c r="O48" i="43"/>
  <c r="E47" i="41"/>
  <c r="E47" i="43"/>
  <c r="Q44" i="41"/>
  <c r="Q44" i="43"/>
  <c r="I44" i="41"/>
  <c r="I44" i="43"/>
  <c r="M41" i="41"/>
  <c r="M41" i="43"/>
  <c r="E29" i="41"/>
  <c r="E29" i="43"/>
  <c r="Q27" i="41"/>
  <c r="Q27" i="43"/>
  <c r="G25" i="41"/>
  <c r="G25" i="43"/>
  <c r="K23" i="41"/>
  <c r="K23" i="43"/>
  <c r="O21" i="41"/>
  <c r="O21" i="43"/>
  <c r="E20" i="41"/>
  <c r="E20" i="43"/>
  <c r="I17" i="41"/>
  <c r="I17" i="43"/>
  <c r="K14" i="41"/>
  <c r="K14" i="43"/>
  <c r="M11" i="41"/>
  <c r="M11" i="43"/>
  <c r="Q8" i="41"/>
  <c r="Q8" i="43"/>
  <c r="G7" i="41"/>
  <c r="G7" i="43"/>
  <c r="K5" i="41"/>
  <c r="K5" i="43"/>
  <c r="E84" i="41"/>
  <c r="E84" i="43"/>
  <c r="M84" i="41"/>
  <c r="M84" i="43"/>
  <c r="K40" i="23"/>
  <c r="O48" i="23"/>
  <c r="O144" i="41"/>
  <c r="O144" i="43"/>
  <c r="G144" i="41"/>
  <c r="G144" i="43"/>
  <c r="E143" i="41"/>
  <c r="E143" i="43"/>
  <c r="Q141" i="41"/>
  <c r="Q141" i="43"/>
  <c r="I141" i="41"/>
  <c r="I141" i="43"/>
  <c r="O140" i="41"/>
  <c r="O140" i="43"/>
  <c r="G140" i="41"/>
  <c r="G140" i="43"/>
  <c r="M139" i="41"/>
  <c r="M139" i="43"/>
  <c r="E139" i="41"/>
  <c r="E139" i="43"/>
  <c r="K136" i="41"/>
  <c r="K136" i="43"/>
  <c r="Q135" i="41"/>
  <c r="Q135" i="43"/>
  <c r="I135" i="41"/>
  <c r="I135" i="43"/>
  <c r="O134" i="41"/>
  <c r="O134" i="43"/>
  <c r="G134" i="41"/>
  <c r="G134" i="43"/>
  <c r="M133" i="41"/>
  <c r="M133" i="43"/>
  <c r="E133" i="41"/>
  <c r="E133" i="43"/>
  <c r="K128" i="41"/>
  <c r="K128" i="43"/>
  <c r="Q127" i="41"/>
  <c r="Q127" i="43"/>
  <c r="I127" i="41"/>
  <c r="I127" i="43"/>
  <c r="O126" i="41"/>
  <c r="O126" i="43"/>
  <c r="G126" i="41"/>
  <c r="G126" i="43"/>
  <c r="M125" i="41"/>
  <c r="M125" i="43"/>
  <c r="K124" i="41"/>
  <c r="K124" i="43"/>
  <c r="Q122" i="41"/>
  <c r="Q122" i="43"/>
  <c r="I122" i="41"/>
  <c r="I122" i="43"/>
  <c r="O121" i="41"/>
  <c r="O121" i="43"/>
  <c r="G121" i="41"/>
  <c r="G121" i="43"/>
  <c r="M120" i="41"/>
  <c r="M120" i="43"/>
  <c r="E120" i="41"/>
  <c r="E120" i="43"/>
  <c r="O115" i="41"/>
  <c r="O115" i="43"/>
  <c r="G115" i="41"/>
  <c r="G115" i="43"/>
  <c r="M114" i="41"/>
  <c r="M114" i="43"/>
  <c r="E114" i="41"/>
  <c r="E114" i="43"/>
  <c r="K113" i="41"/>
  <c r="K113" i="43"/>
  <c r="Q112" i="41"/>
  <c r="Q112" i="43"/>
  <c r="I112" i="41"/>
  <c r="I112" i="43"/>
  <c r="O111" i="41"/>
  <c r="O111" i="43"/>
  <c r="G111" i="41"/>
  <c r="G111" i="43"/>
  <c r="M110" i="41"/>
  <c r="M110" i="43"/>
  <c r="E110" i="41"/>
  <c r="E110" i="43"/>
  <c r="K109" i="41"/>
  <c r="K109" i="43"/>
  <c r="Q108" i="41"/>
  <c r="Q108" i="43"/>
  <c r="I108" i="41"/>
  <c r="I108" i="43"/>
  <c r="O107" i="41"/>
  <c r="O107" i="43"/>
  <c r="G107" i="41"/>
  <c r="G107" i="43"/>
  <c r="M106" i="41"/>
  <c r="M106" i="43"/>
  <c r="E106" i="41"/>
  <c r="E106" i="43"/>
  <c r="Q102" i="41"/>
  <c r="Q102" i="43"/>
  <c r="I102" i="41"/>
  <c r="I102" i="43"/>
  <c r="O101" i="41"/>
  <c r="O101" i="43"/>
  <c r="G101" i="41"/>
  <c r="G101" i="43"/>
  <c r="M100" i="41"/>
  <c r="M100" i="43"/>
  <c r="E100" i="41"/>
  <c r="E100" i="43"/>
  <c r="K99" i="41"/>
  <c r="K99" i="43"/>
  <c r="Q98" i="41"/>
  <c r="Q98" i="43"/>
  <c r="I98" i="41"/>
  <c r="I98" i="43"/>
  <c r="O97" i="41"/>
  <c r="O97" i="43"/>
  <c r="G97" i="41"/>
  <c r="G97" i="43"/>
  <c r="M96" i="41"/>
  <c r="M96" i="43"/>
  <c r="E96" i="41"/>
  <c r="E96" i="43"/>
  <c r="K93" i="41"/>
  <c r="K93" i="43"/>
  <c r="Q92" i="41"/>
  <c r="Q92" i="43"/>
  <c r="I92" i="41"/>
  <c r="I92" i="43"/>
  <c r="O91" i="41"/>
  <c r="O91" i="43"/>
  <c r="G91" i="41"/>
  <c r="G91" i="43"/>
  <c r="M90" i="41"/>
  <c r="M90" i="43"/>
  <c r="E90" i="41"/>
  <c r="E90" i="43"/>
  <c r="K89" i="41"/>
  <c r="K89" i="43"/>
  <c r="Q87" i="41"/>
  <c r="Q87" i="43"/>
  <c r="I87" i="41"/>
  <c r="I87" i="43"/>
  <c r="O83" i="41"/>
  <c r="O83" i="43"/>
  <c r="G83" i="41"/>
  <c r="G83" i="43"/>
  <c r="M82" i="41"/>
  <c r="M82" i="43"/>
  <c r="E82" i="41"/>
  <c r="E82" i="43"/>
  <c r="K81" i="41"/>
  <c r="K81" i="43"/>
  <c r="Q80" i="41"/>
  <c r="Q80" i="43"/>
  <c r="I80" i="41"/>
  <c r="I80" i="43"/>
  <c r="O79" i="41"/>
  <c r="O79" i="43"/>
  <c r="G79" i="41"/>
  <c r="G79" i="43"/>
  <c r="M78" i="41"/>
  <c r="M78" i="43"/>
  <c r="K77" i="41"/>
  <c r="K77" i="43"/>
  <c r="Q76" i="41"/>
  <c r="Q76" i="43"/>
  <c r="I76" i="41"/>
  <c r="I76" i="43"/>
  <c r="O75" i="41"/>
  <c r="O75" i="43"/>
  <c r="G75" i="41"/>
  <c r="G75" i="43"/>
  <c r="M74" i="41"/>
  <c r="M74" i="43"/>
  <c r="E74" i="41"/>
  <c r="E74" i="43"/>
  <c r="K73" i="41"/>
  <c r="K73" i="43"/>
  <c r="Q72" i="41"/>
  <c r="Q72" i="43"/>
  <c r="I72" i="41"/>
  <c r="I72" i="43"/>
  <c r="O71" i="41"/>
  <c r="O71" i="43"/>
  <c r="G71" i="41"/>
  <c r="G71" i="43"/>
  <c r="M67" i="41"/>
  <c r="M67" i="43"/>
  <c r="E67" i="41"/>
  <c r="E67" i="43"/>
  <c r="K66" i="41"/>
  <c r="K66" i="43"/>
  <c r="Q64" i="41"/>
  <c r="Q64" i="43"/>
  <c r="I64" i="41"/>
  <c r="I64" i="43"/>
  <c r="O63" i="41"/>
  <c r="O63" i="43"/>
  <c r="G63" i="41"/>
  <c r="G63" i="43"/>
  <c r="M62" i="41"/>
  <c r="M62" i="43"/>
  <c r="E62" i="41"/>
  <c r="E62" i="43"/>
  <c r="K61" i="41"/>
  <c r="K61" i="43"/>
  <c r="Q60" i="41"/>
  <c r="Q60" i="43"/>
  <c r="I60" i="41"/>
  <c r="I60" i="43"/>
  <c r="O59" i="41"/>
  <c r="O59" i="43"/>
  <c r="G59" i="41"/>
  <c r="G59" i="43"/>
  <c r="M57" i="41"/>
  <c r="M57" i="43"/>
  <c r="E57" i="41"/>
  <c r="E57" i="43"/>
  <c r="K55" i="41"/>
  <c r="K55" i="43"/>
  <c r="Q54" i="41"/>
  <c r="Q54" i="43"/>
  <c r="I54" i="41"/>
  <c r="I54" i="43"/>
  <c r="O53" i="41"/>
  <c r="O53" i="43"/>
  <c r="G53" i="41"/>
  <c r="G53" i="43"/>
  <c r="M52" i="41"/>
  <c r="M52" i="43"/>
  <c r="E52" i="41"/>
  <c r="E52" i="43"/>
  <c r="K51" i="41"/>
  <c r="K51" i="43"/>
  <c r="Q50" i="41"/>
  <c r="Q50" i="43"/>
  <c r="I50" i="41"/>
  <c r="I50" i="43"/>
  <c r="O49" i="41"/>
  <c r="O49" i="43"/>
  <c r="G49" i="41"/>
  <c r="G49" i="43"/>
  <c r="M48" i="41"/>
  <c r="M48" i="43"/>
  <c r="E48" i="41"/>
  <c r="E48" i="43"/>
  <c r="K47" i="41"/>
  <c r="K47" i="43"/>
  <c r="Q45" i="41"/>
  <c r="Q45" i="43"/>
  <c r="I45" i="41"/>
  <c r="I45" i="43"/>
  <c r="O44" i="41"/>
  <c r="O44" i="43"/>
  <c r="G44" i="41"/>
  <c r="G44" i="43"/>
  <c r="K41" i="41"/>
  <c r="K41" i="43"/>
  <c r="O32" i="41"/>
  <c r="O32" i="43"/>
  <c r="G32" i="41"/>
  <c r="G32" i="43"/>
  <c r="E30" i="23"/>
  <c r="E30" i="43"/>
  <c r="K29" i="41"/>
  <c r="K29" i="43"/>
  <c r="Q28" i="41"/>
  <c r="Q28" i="43"/>
  <c r="I28" i="41"/>
  <c r="I28" i="43"/>
  <c r="O27" i="41"/>
  <c r="O27" i="43"/>
  <c r="G27" i="41"/>
  <c r="G27" i="43"/>
  <c r="M25" i="41"/>
  <c r="M25" i="43"/>
  <c r="K24" i="41"/>
  <c r="K24" i="43"/>
  <c r="Q23" i="41"/>
  <c r="Q23" i="43"/>
  <c r="I23" i="41"/>
  <c r="I23" i="43"/>
  <c r="O22" i="41"/>
  <c r="O22" i="43"/>
  <c r="G22" i="41"/>
  <c r="G22" i="43"/>
  <c r="M21" i="41"/>
  <c r="M21" i="43"/>
  <c r="E21" i="41"/>
  <c r="E21" i="43"/>
  <c r="K20" i="41"/>
  <c r="K20" i="43"/>
  <c r="Q19" i="23"/>
  <c r="Q19" i="43"/>
  <c r="I19" i="23"/>
  <c r="I19" i="43"/>
  <c r="O17" i="41"/>
  <c r="O17" i="43"/>
  <c r="G17" i="41"/>
  <c r="G17" i="43"/>
  <c r="M16" i="41"/>
  <c r="M16" i="43"/>
  <c r="E16" i="41"/>
  <c r="E16" i="43"/>
  <c r="K15" i="41"/>
  <c r="K15" i="43"/>
  <c r="Q14" i="41"/>
  <c r="Q14" i="43"/>
  <c r="I14" i="41"/>
  <c r="I14" i="43"/>
  <c r="O13" i="41"/>
  <c r="O13" i="43"/>
  <c r="G13" i="41"/>
  <c r="G13" i="43"/>
  <c r="M12" i="41"/>
  <c r="M12" i="43"/>
  <c r="K11" i="41"/>
  <c r="K11" i="43"/>
  <c r="Q10" i="41"/>
  <c r="Q10" i="43"/>
  <c r="I10" i="41"/>
  <c r="I10" i="43"/>
  <c r="O8" i="41"/>
  <c r="O8" i="43"/>
  <c r="G8" i="41"/>
  <c r="G8" i="43"/>
  <c r="M7" i="41"/>
  <c r="M7" i="43"/>
  <c r="E7" i="23"/>
  <c r="E7" i="43"/>
  <c r="K6" i="41"/>
  <c r="K6" i="43"/>
  <c r="Q5" i="41"/>
  <c r="Q5" i="43"/>
  <c r="I5" i="41"/>
  <c r="I5" i="43"/>
  <c r="O4" i="41"/>
  <c r="O4" i="43"/>
  <c r="G4" i="41"/>
  <c r="G4" i="43"/>
  <c r="G84" i="41"/>
  <c r="G84" i="43"/>
  <c r="O84" i="41"/>
  <c r="O84" i="43"/>
  <c r="I144" i="41"/>
  <c r="I144" i="43"/>
  <c r="I140" i="41"/>
  <c r="I140" i="43"/>
  <c r="G139" i="41"/>
  <c r="G139" i="43"/>
  <c r="K135" i="41"/>
  <c r="K135" i="43"/>
  <c r="G133" i="41"/>
  <c r="G133" i="43"/>
  <c r="K127" i="41"/>
  <c r="K127" i="43"/>
  <c r="O125" i="41"/>
  <c r="O125" i="43"/>
  <c r="M124" i="41"/>
  <c r="M124" i="43"/>
  <c r="Q121" i="41"/>
  <c r="Q121" i="43"/>
  <c r="O120" i="41"/>
  <c r="O120" i="43"/>
  <c r="Q115" i="41"/>
  <c r="Q115" i="43"/>
  <c r="G114" i="41"/>
  <c r="G114" i="43"/>
  <c r="Q111" i="41"/>
  <c r="Q111" i="43"/>
  <c r="G110" i="41"/>
  <c r="G110" i="43"/>
  <c r="E109" i="41"/>
  <c r="E109" i="43"/>
  <c r="O106" i="41"/>
  <c r="O106" i="43"/>
  <c r="M104" i="41"/>
  <c r="M104" i="43"/>
  <c r="Q101" i="41"/>
  <c r="Q101" i="43"/>
  <c r="G100" i="41"/>
  <c r="G100" i="43"/>
  <c r="Q97" i="41"/>
  <c r="Q97" i="43"/>
  <c r="G96" i="41"/>
  <c r="G96" i="43"/>
  <c r="Q91" i="41"/>
  <c r="Q91" i="43"/>
  <c r="M89" i="41"/>
  <c r="M89" i="43"/>
  <c r="Q83" i="41"/>
  <c r="Q83" i="43"/>
  <c r="G82" i="41"/>
  <c r="G82" i="43"/>
  <c r="K80" i="41"/>
  <c r="K80" i="43"/>
  <c r="G78" i="41"/>
  <c r="G78" i="43"/>
  <c r="K76" i="41"/>
  <c r="K76" i="43"/>
  <c r="O74" i="41"/>
  <c r="O74" i="43"/>
  <c r="E73" i="41"/>
  <c r="E73" i="43"/>
  <c r="I71" i="41"/>
  <c r="I71" i="43"/>
  <c r="G67" i="41"/>
  <c r="G67" i="43"/>
  <c r="K64" i="41"/>
  <c r="K64" i="43"/>
  <c r="I63" i="41"/>
  <c r="I63" i="43"/>
  <c r="M61" i="41"/>
  <c r="M61" i="43"/>
  <c r="Q59" i="41"/>
  <c r="Q59" i="43"/>
  <c r="G57" i="41"/>
  <c r="G57" i="43"/>
  <c r="E55" i="23"/>
  <c r="E55" i="43"/>
  <c r="Q53" i="41"/>
  <c r="Q53" i="43"/>
  <c r="M51" i="41"/>
  <c r="M51" i="43"/>
  <c r="Q49" i="41"/>
  <c r="Q49" i="43"/>
  <c r="M47" i="41"/>
  <c r="M47" i="43"/>
  <c r="Q32" i="41"/>
  <c r="Q32" i="43"/>
  <c r="I32" i="41"/>
  <c r="I32" i="43"/>
  <c r="M29" i="41"/>
  <c r="M29" i="43"/>
  <c r="I27" i="41"/>
  <c r="I27" i="43"/>
  <c r="M24" i="41"/>
  <c r="M24" i="43"/>
  <c r="Q22" i="41"/>
  <c r="Q22" i="43"/>
  <c r="O16" i="41"/>
  <c r="O16" i="43"/>
  <c r="M15" i="41"/>
  <c r="M15" i="43"/>
  <c r="Q13" i="41"/>
  <c r="Q13" i="43"/>
  <c r="O12" i="41"/>
  <c r="O12" i="43"/>
  <c r="K10" i="41"/>
  <c r="K10" i="43"/>
  <c r="I4" i="41"/>
  <c r="I4" i="43"/>
  <c r="E144" i="23"/>
  <c r="E144" i="43"/>
  <c r="Q142" i="41"/>
  <c r="Q142" i="43"/>
  <c r="I142" i="41"/>
  <c r="I142" i="43"/>
  <c r="O141" i="41"/>
  <c r="O141" i="43"/>
  <c r="G141" i="41"/>
  <c r="G141" i="43"/>
  <c r="M140" i="41"/>
  <c r="M140" i="43"/>
  <c r="K139" i="41"/>
  <c r="K139" i="43"/>
  <c r="Q136" i="41"/>
  <c r="Q136" i="43"/>
  <c r="I136" i="41"/>
  <c r="I136" i="43"/>
  <c r="O135" i="41"/>
  <c r="O135" i="43"/>
  <c r="G135" i="41"/>
  <c r="G135" i="43"/>
  <c r="M134" i="41"/>
  <c r="M134" i="43"/>
  <c r="E134" i="41"/>
  <c r="E134" i="43"/>
  <c r="K133" i="41"/>
  <c r="K133" i="43"/>
  <c r="Q128" i="41"/>
  <c r="Q128" i="43"/>
  <c r="I128" i="41"/>
  <c r="I128" i="43"/>
  <c r="O127" i="41"/>
  <c r="O127" i="43"/>
  <c r="G127" i="41"/>
  <c r="G127" i="43"/>
  <c r="M126" i="41"/>
  <c r="M126" i="43"/>
  <c r="K125" i="41"/>
  <c r="K125" i="43"/>
  <c r="Q124" i="41"/>
  <c r="Q124" i="43"/>
  <c r="I124" i="41"/>
  <c r="I124" i="43"/>
  <c r="O122" i="41"/>
  <c r="O122" i="43"/>
  <c r="G122" i="41"/>
  <c r="G122" i="43"/>
  <c r="M121" i="41"/>
  <c r="M121" i="43"/>
  <c r="E121" i="41"/>
  <c r="E121" i="43"/>
  <c r="K120" i="41"/>
  <c r="K120" i="43"/>
  <c r="M115" i="41"/>
  <c r="M115" i="43"/>
  <c r="E115" i="41"/>
  <c r="E115" i="43"/>
  <c r="K114" i="41"/>
  <c r="K114" i="43"/>
  <c r="Q113" i="41"/>
  <c r="Q113" i="43"/>
  <c r="I113" i="41"/>
  <c r="I113" i="43"/>
  <c r="O112" i="41"/>
  <c r="O112" i="43"/>
  <c r="G112" i="41"/>
  <c r="G112" i="43"/>
  <c r="M111" i="41"/>
  <c r="M111" i="43"/>
  <c r="E111" i="41"/>
  <c r="E111" i="43"/>
  <c r="K110" i="41"/>
  <c r="K110" i="43"/>
  <c r="Q109" i="41"/>
  <c r="Q109" i="43"/>
  <c r="I109" i="41"/>
  <c r="I109" i="43"/>
  <c r="O108" i="41"/>
  <c r="O108" i="43"/>
  <c r="G108" i="41"/>
  <c r="G108" i="43"/>
  <c r="M107" i="41"/>
  <c r="M107" i="43"/>
  <c r="K106" i="41"/>
  <c r="K106" i="43"/>
  <c r="Q104" i="41"/>
  <c r="Q104" i="43"/>
  <c r="I104" i="41"/>
  <c r="I104" i="43"/>
  <c r="O102" i="41"/>
  <c r="O102" i="43"/>
  <c r="G102" i="41"/>
  <c r="G102" i="43"/>
  <c r="M101" i="41"/>
  <c r="M101" i="43"/>
  <c r="E101" i="41"/>
  <c r="E101" i="43"/>
  <c r="K100" i="41"/>
  <c r="K100" i="43"/>
  <c r="Q99" i="41"/>
  <c r="Q99" i="43"/>
  <c r="I99" i="41"/>
  <c r="I99" i="43"/>
  <c r="O98" i="41"/>
  <c r="O98" i="43"/>
  <c r="G98" i="41"/>
  <c r="G98" i="43"/>
  <c r="M97" i="41"/>
  <c r="M97" i="43"/>
  <c r="E97" i="41"/>
  <c r="E97" i="43"/>
  <c r="K96" i="41"/>
  <c r="K96" i="43"/>
  <c r="Q93" i="41"/>
  <c r="Q93" i="43"/>
  <c r="I93" i="41"/>
  <c r="I93" i="43"/>
  <c r="O92" i="41"/>
  <c r="O92" i="43"/>
  <c r="G92" i="41"/>
  <c r="G92" i="43"/>
  <c r="M91" i="41"/>
  <c r="M91" i="43"/>
  <c r="E91" i="41"/>
  <c r="E91" i="43"/>
  <c r="K90" i="41"/>
  <c r="K90" i="43"/>
  <c r="Q89" i="41"/>
  <c r="Q89" i="43"/>
  <c r="I89" i="41"/>
  <c r="I89" i="43"/>
  <c r="O87" i="41"/>
  <c r="O87" i="43"/>
  <c r="G87" i="41"/>
  <c r="G87" i="43"/>
  <c r="M83" i="41"/>
  <c r="M83" i="43"/>
  <c r="E83" i="41"/>
  <c r="E83" i="43"/>
  <c r="K82" i="41"/>
  <c r="K82" i="43"/>
  <c r="Q81" i="41"/>
  <c r="Q81" i="43"/>
  <c r="I81" i="41"/>
  <c r="I81" i="43"/>
  <c r="O80" i="41"/>
  <c r="O80" i="43"/>
  <c r="G80" i="41"/>
  <c r="G80" i="43"/>
  <c r="M79" i="41"/>
  <c r="M79" i="43"/>
  <c r="K78" i="41"/>
  <c r="K78" i="43"/>
  <c r="Q77" i="41"/>
  <c r="Q77" i="43"/>
  <c r="I77" i="41"/>
  <c r="I77" i="43"/>
  <c r="O76" i="41"/>
  <c r="O76" i="43"/>
  <c r="G76" i="41"/>
  <c r="G76" i="43"/>
  <c r="M75" i="41"/>
  <c r="M75" i="43"/>
  <c r="E75" i="41"/>
  <c r="E75" i="43"/>
  <c r="K74" i="41"/>
  <c r="K74" i="43"/>
  <c r="Q73" i="41"/>
  <c r="Q73" i="43"/>
  <c r="I73" i="41"/>
  <c r="I73" i="43"/>
  <c r="O72" i="41"/>
  <c r="O72" i="43"/>
  <c r="G72" i="41"/>
  <c r="G72" i="43"/>
  <c r="M71" i="41"/>
  <c r="M71" i="43"/>
  <c r="E71" i="41"/>
  <c r="E71" i="43"/>
  <c r="K67" i="41"/>
  <c r="K67" i="43"/>
  <c r="Q66" i="41"/>
  <c r="Q66" i="43"/>
  <c r="I66" i="41"/>
  <c r="I66" i="43"/>
  <c r="O64" i="41"/>
  <c r="O64" i="43"/>
  <c r="G64" i="41"/>
  <c r="G64" i="43"/>
  <c r="M63" i="41"/>
  <c r="M63" i="43"/>
  <c r="E63" i="41"/>
  <c r="E63" i="43"/>
  <c r="K62" i="41"/>
  <c r="K62" i="43"/>
  <c r="Q61" i="41"/>
  <c r="Q61" i="43"/>
  <c r="I61" i="41"/>
  <c r="I61" i="43"/>
  <c r="O60" i="41"/>
  <c r="O60" i="43"/>
  <c r="G60" i="41"/>
  <c r="G60" i="43"/>
  <c r="M59" i="41"/>
  <c r="M59" i="43"/>
  <c r="E59" i="41"/>
  <c r="E59" i="43"/>
  <c r="K57" i="41"/>
  <c r="K57" i="43"/>
  <c r="Q55" i="41"/>
  <c r="Q55" i="43"/>
  <c r="I55" i="41"/>
  <c r="I55" i="43"/>
  <c r="O54" i="41"/>
  <c r="O54" i="43"/>
  <c r="G54" i="41"/>
  <c r="G54" i="43"/>
  <c r="M53" i="41"/>
  <c r="M53" i="43"/>
  <c r="E53" i="41"/>
  <c r="E53" i="43"/>
  <c r="K52" i="41"/>
  <c r="K52" i="43"/>
  <c r="Q51" i="41"/>
  <c r="Q51" i="43"/>
  <c r="I51" i="41"/>
  <c r="I51" i="43"/>
  <c r="O50" i="41"/>
  <c r="O50" i="43"/>
  <c r="G50" i="41"/>
  <c r="G50" i="43"/>
  <c r="M49" i="41"/>
  <c r="M49" i="43"/>
  <c r="E49" i="41"/>
  <c r="E49" i="43"/>
  <c r="K48" i="41"/>
  <c r="K48" i="43"/>
  <c r="Q47" i="41"/>
  <c r="Q47" i="43"/>
  <c r="I47" i="41"/>
  <c r="I47" i="43"/>
  <c r="O45" i="41"/>
  <c r="O45" i="43"/>
  <c r="G45" i="41"/>
  <c r="G45" i="43"/>
  <c r="M44" i="41"/>
  <c r="M44" i="43"/>
  <c r="E44" i="41"/>
  <c r="E44" i="43"/>
  <c r="Q41" i="41"/>
  <c r="Q41" i="43"/>
  <c r="I41" i="41"/>
  <c r="I41" i="43"/>
  <c r="M32" i="41"/>
  <c r="M32" i="43"/>
  <c r="E32" i="41"/>
  <c r="E32" i="43"/>
  <c r="Q29" i="41"/>
  <c r="Q29" i="43"/>
  <c r="I29" i="41"/>
  <c r="I29" i="43"/>
  <c r="O28" i="41"/>
  <c r="O28" i="43"/>
  <c r="G28" i="41"/>
  <c r="G28" i="43"/>
  <c r="M27" i="41"/>
  <c r="M27" i="43"/>
  <c r="E27" i="41"/>
  <c r="E27" i="43"/>
  <c r="K25" i="41"/>
  <c r="K25" i="43"/>
  <c r="Q24" i="41"/>
  <c r="Q24" i="43"/>
  <c r="I24" i="41"/>
  <c r="I24" i="43"/>
  <c r="O23" i="41"/>
  <c r="O23" i="43"/>
  <c r="G23" i="41"/>
  <c r="G23" i="43"/>
  <c r="M22" i="41"/>
  <c r="M22" i="43"/>
  <c r="E22" i="41"/>
  <c r="E22" i="43"/>
  <c r="K21" i="41"/>
  <c r="K21" i="43"/>
  <c r="Q20" i="41"/>
  <c r="Q20" i="43"/>
  <c r="I20" i="41"/>
  <c r="I20" i="43"/>
  <c r="G19" i="23"/>
  <c r="G19" i="43"/>
  <c r="M17" i="41"/>
  <c r="M17" i="43"/>
  <c r="E17" i="41"/>
  <c r="E17" i="43"/>
  <c r="K16" i="41"/>
  <c r="K16" i="43"/>
  <c r="Q15" i="41"/>
  <c r="Q15" i="43"/>
  <c r="I15" i="41"/>
  <c r="I15" i="43"/>
  <c r="O14" i="41"/>
  <c r="O14" i="43"/>
  <c r="G14" i="41"/>
  <c r="G14" i="43"/>
  <c r="M13" i="41"/>
  <c r="M13" i="43"/>
  <c r="E13" i="41"/>
  <c r="E13" i="43"/>
  <c r="K12" i="41"/>
  <c r="K12" i="43"/>
  <c r="Q11" i="41"/>
  <c r="Q11" i="43"/>
  <c r="I11" i="41"/>
  <c r="I11" i="43"/>
  <c r="O10" i="41"/>
  <c r="O10" i="43"/>
  <c r="G10" i="41"/>
  <c r="G10" i="43"/>
  <c r="M8" i="41"/>
  <c r="M8" i="43"/>
  <c r="E8" i="23"/>
  <c r="E8" i="43"/>
  <c r="K7" i="41"/>
  <c r="K7" i="43"/>
  <c r="Q6" i="41"/>
  <c r="Q6" i="43"/>
  <c r="I6" i="41"/>
  <c r="I6" i="43"/>
  <c r="O5" i="41"/>
  <c r="O5" i="43"/>
  <c r="G5" i="41"/>
  <c r="G5" i="43"/>
  <c r="M4" i="41"/>
  <c r="M4" i="43"/>
  <c r="E4" i="41"/>
  <c r="E4" i="43"/>
  <c r="I84" i="41"/>
  <c r="I84" i="43"/>
  <c r="Q84" i="41"/>
  <c r="Q84" i="43"/>
  <c r="Q144" i="41"/>
  <c r="Q144" i="43"/>
  <c r="O143" i="41"/>
  <c r="O143" i="43"/>
  <c r="Q140" i="41"/>
  <c r="Q140" i="43"/>
  <c r="O139" i="41"/>
  <c r="O139" i="43"/>
  <c r="E136" i="41"/>
  <c r="E136" i="43"/>
  <c r="I134" i="41"/>
  <c r="I134" i="43"/>
  <c r="Q126" i="41"/>
  <c r="Q126" i="43"/>
  <c r="G125" i="41"/>
  <c r="G125" i="43"/>
  <c r="K122" i="41"/>
  <c r="K122" i="43"/>
  <c r="O114" i="41"/>
  <c r="O114" i="43"/>
  <c r="M113" i="41"/>
  <c r="M113" i="43"/>
  <c r="K112" i="41"/>
  <c r="K112" i="43"/>
  <c r="I111" i="41"/>
  <c r="I111" i="43"/>
  <c r="M109" i="41"/>
  <c r="M109" i="43"/>
  <c r="K108" i="41"/>
  <c r="K108" i="43"/>
  <c r="I107" i="41"/>
  <c r="I107" i="43"/>
  <c r="G106" i="41"/>
  <c r="G106" i="43"/>
  <c r="E104" i="41"/>
  <c r="E104" i="43"/>
  <c r="I101" i="41"/>
  <c r="I101" i="43"/>
  <c r="M99" i="41"/>
  <c r="M99" i="43"/>
  <c r="K98" i="41"/>
  <c r="K98" i="43"/>
  <c r="I97" i="41"/>
  <c r="I97" i="43"/>
  <c r="M93" i="41"/>
  <c r="M93" i="43"/>
  <c r="E93" i="41"/>
  <c r="E93" i="43"/>
  <c r="I91" i="41"/>
  <c r="I91" i="43"/>
  <c r="G90" i="41"/>
  <c r="G90" i="43"/>
  <c r="K87" i="41"/>
  <c r="K87" i="43"/>
  <c r="I83" i="41"/>
  <c r="I83" i="43"/>
  <c r="M81" i="41"/>
  <c r="M81" i="43"/>
  <c r="Q79" i="41"/>
  <c r="Q79" i="43"/>
  <c r="O78" i="41"/>
  <c r="O78" i="43"/>
  <c r="M77" i="41"/>
  <c r="M77" i="43"/>
  <c r="Q75" i="41"/>
  <c r="Q75" i="43"/>
  <c r="G74" i="41"/>
  <c r="G74" i="43"/>
  <c r="M73" i="41"/>
  <c r="M73" i="43"/>
  <c r="Q71" i="41"/>
  <c r="Q71" i="43"/>
  <c r="O67" i="41"/>
  <c r="O67" i="43"/>
  <c r="E66" i="41"/>
  <c r="E66" i="43"/>
  <c r="Q63" i="41"/>
  <c r="Q63" i="43"/>
  <c r="G62" i="41"/>
  <c r="G62" i="43"/>
  <c r="K60" i="41"/>
  <c r="K60" i="43"/>
  <c r="O57" i="41"/>
  <c r="O57" i="43"/>
  <c r="M55" i="41"/>
  <c r="M55" i="43"/>
  <c r="I53" i="41"/>
  <c r="I53" i="43"/>
  <c r="E51" i="41"/>
  <c r="E51" i="43"/>
  <c r="I49" i="41"/>
  <c r="I49" i="43"/>
  <c r="G48" i="41"/>
  <c r="G48" i="43"/>
  <c r="K45" i="41"/>
  <c r="K45" i="43"/>
  <c r="G42" i="27"/>
  <c r="G42" i="43"/>
  <c r="E41" i="41"/>
  <c r="E41" i="43"/>
  <c r="K28" i="41"/>
  <c r="K28" i="43"/>
  <c r="O25" i="41"/>
  <c r="O25" i="43"/>
  <c r="E24" i="41"/>
  <c r="E24" i="43"/>
  <c r="I22" i="41"/>
  <c r="I22" i="43"/>
  <c r="G21" i="41"/>
  <c r="G21" i="43"/>
  <c r="M20" i="41"/>
  <c r="M20" i="43"/>
  <c r="Q17" i="41"/>
  <c r="Q17" i="43"/>
  <c r="G16" i="41"/>
  <c r="G16" i="43"/>
  <c r="E15" i="41"/>
  <c r="E15" i="43"/>
  <c r="I13" i="41"/>
  <c r="I13" i="43"/>
  <c r="G12" i="41"/>
  <c r="G12" i="43"/>
  <c r="E11" i="41"/>
  <c r="E11" i="43"/>
  <c r="I8" i="41"/>
  <c r="I8" i="43"/>
  <c r="O7" i="41"/>
  <c r="O7" i="43"/>
  <c r="M6" i="41"/>
  <c r="M6" i="43"/>
  <c r="Q4" i="41"/>
  <c r="Q4" i="43"/>
  <c r="M77" i="23"/>
  <c r="Q75" i="23"/>
  <c r="K87" i="23"/>
  <c r="M93" i="23"/>
  <c r="O90" i="23"/>
  <c r="E61" i="23"/>
  <c r="I71" i="23"/>
  <c r="Q63" i="23"/>
  <c r="K108" i="23"/>
  <c r="K92" i="23"/>
  <c r="Q143" i="41"/>
  <c r="Q143" i="43"/>
  <c r="I143" i="41"/>
  <c r="I143" i="43"/>
  <c r="O142" i="41"/>
  <c r="O142" i="43"/>
  <c r="G142" i="41"/>
  <c r="G142" i="43"/>
  <c r="M141" i="41"/>
  <c r="M141" i="43"/>
  <c r="K140" i="41"/>
  <c r="K140" i="43"/>
  <c r="Q139" i="41"/>
  <c r="Q139" i="43"/>
  <c r="I139" i="41"/>
  <c r="I139" i="43"/>
  <c r="O136" i="41"/>
  <c r="O136" i="43"/>
  <c r="G136" i="41"/>
  <c r="G136" i="43"/>
  <c r="M135" i="41"/>
  <c r="M135" i="43"/>
  <c r="E135" i="41"/>
  <c r="E135" i="43"/>
  <c r="K134" i="41"/>
  <c r="K134" i="43"/>
  <c r="I133" i="41"/>
  <c r="I133" i="43"/>
  <c r="O128" i="41"/>
  <c r="O128" i="43"/>
  <c r="G128" i="41"/>
  <c r="G128" i="43"/>
  <c r="M127" i="41"/>
  <c r="M127" i="43"/>
  <c r="E127" i="41"/>
  <c r="E127" i="43"/>
  <c r="K126" i="41"/>
  <c r="K126" i="43"/>
  <c r="Q125" i="41"/>
  <c r="Q125" i="43"/>
  <c r="I125" i="41"/>
  <c r="I125" i="43"/>
  <c r="O124" i="41"/>
  <c r="O124" i="43"/>
  <c r="G124" i="41"/>
  <c r="G124" i="43"/>
  <c r="M122" i="41"/>
  <c r="M122" i="43"/>
  <c r="K121" i="41"/>
  <c r="K121" i="43"/>
  <c r="Q120" i="41"/>
  <c r="Q120" i="43"/>
  <c r="I120" i="41"/>
  <c r="I120" i="43"/>
  <c r="K115" i="41"/>
  <c r="K115" i="43"/>
  <c r="Q114" i="41"/>
  <c r="Q114" i="43"/>
  <c r="I114" i="41"/>
  <c r="I114" i="43"/>
  <c r="O113" i="41"/>
  <c r="O113" i="43"/>
  <c r="G113" i="41"/>
  <c r="G113" i="43"/>
  <c r="M112" i="41"/>
  <c r="M112" i="43"/>
  <c r="E112" i="41"/>
  <c r="E112" i="43"/>
  <c r="K111" i="41"/>
  <c r="K111" i="43"/>
  <c r="Q110" i="41"/>
  <c r="Q110" i="43"/>
  <c r="I110" i="41"/>
  <c r="I110" i="43"/>
  <c r="O109" i="41"/>
  <c r="O109" i="43"/>
  <c r="G109" i="41"/>
  <c r="G109" i="43"/>
  <c r="M108" i="41"/>
  <c r="M108" i="43"/>
  <c r="E108" i="41"/>
  <c r="E108" i="43"/>
  <c r="K107" i="41"/>
  <c r="K107" i="43"/>
  <c r="Q106" i="41"/>
  <c r="Q106" i="43"/>
  <c r="I106" i="41"/>
  <c r="I106" i="43"/>
  <c r="O104" i="41"/>
  <c r="O104" i="43"/>
  <c r="G104" i="41"/>
  <c r="G104" i="43"/>
  <c r="M102" i="41"/>
  <c r="M102" i="43"/>
  <c r="E102" i="41"/>
  <c r="E102" i="43"/>
  <c r="K101" i="41"/>
  <c r="K101" i="43"/>
  <c r="Q100" i="41"/>
  <c r="Q100" i="43"/>
  <c r="I100" i="41"/>
  <c r="I100" i="43"/>
  <c r="O99" i="41"/>
  <c r="O99" i="43"/>
  <c r="G99" i="41"/>
  <c r="G99" i="43"/>
  <c r="M98" i="41"/>
  <c r="M98" i="43"/>
  <c r="E98" i="41"/>
  <c r="E98" i="43"/>
  <c r="K97" i="41"/>
  <c r="K97" i="43"/>
  <c r="Q96" i="41"/>
  <c r="Q96" i="43"/>
  <c r="I96" i="41"/>
  <c r="I96" i="43"/>
  <c r="O93" i="41"/>
  <c r="O93" i="43"/>
  <c r="G93" i="41"/>
  <c r="G93" i="43"/>
  <c r="M92" i="41"/>
  <c r="M92" i="43"/>
  <c r="E92" i="41"/>
  <c r="E92" i="43"/>
  <c r="K91" i="41"/>
  <c r="K91" i="43"/>
  <c r="Q90" i="41"/>
  <c r="Q90" i="43"/>
  <c r="I90" i="41"/>
  <c r="I90" i="43"/>
  <c r="O89" i="41"/>
  <c r="O89" i="43"/>
  <c r="G89" i="41"/>
  <c r="G89" i="43"/>
  <c r="M87" i="41"/>
  <c r="M87" i="43"/>
  <c r="E87" i="41"/>
  <c r="E87" i="43"/>
  <c r="K83" i="41"/>
  <c r="K83" i="43"/>
  <c r="Q82" i="41"/>
  <c r="Q82" i="43"/>
  <c r="I82" i="41"/>
  <c r="I82" i="43"/>
  <c r="O81" i="41"/>
  <c r="O81" i="43"/>
  <c r="G81" i="41"/>
  <c r="G81" i="43"/>
  <c r="M80" i="41"/>
  <c r="M80" i="43"/>
  <c r="K79" i="41"/>
  <c r="K79" i="43"/>
  <c r="Q78" i="41"/>
  <c r="Q78" i="43"/>
  <c r="I78" i="41"/>
  <c r="I78" i="43"/>
  <c r="O77" i="41"/>
  <c r="O77" i="43"/>
  <c r="G77" i="41"/>
  <c r="G77" i="43"/>
  <c r="M76" i="41"/>
  <c r="M76" i="43"/>
  <c r="E76" i="41"/>
  <c r="E76" i="43"/>
  <c r="K75" i="41"/>
  <c r="K75" i="43"/>
  <c r="Q74" i="41"/>
  <c r="Q74" i="43"/>
  <c r="I74" i="41"/>
  <c r="I74" i="43"/>
  <c r="O73" i="41"/>
  <c r="O73" i="43"/>
  <c r="G73" i="41"/>
  <c r="G73" i="43"/>
  <c r="M72" i="41"/>
  <c r="M72" i="43"/>
  <c r="K71" i="41"/>
  <c r="K71" i="43"/>
  <c r="Q67" i="41"/>
  <c r="Q67" i="43"/>
  <c r="I67" i="41"/>
  <c r="I67" i="43"/>
  <c r="O66" i="41"/>
  <c r="O66" i="43"/>
  <c r="G66" i="41"/>
  <c r="G66" i="43"/>
  <c r="M64" i="41"/>
  <c r="M64" i="43"/>
  <c r="E64" i="41"/>
  <c r="E64" i="43"/>
  <c r="K63" i="41"/>
  <c r="K63" i="43"/>
  <c r="I62" i="41"/>
  <c r="I62" i="43"/>
  <c r="O61" i="41"/>
  <c r="O61" i="43"/>
  <c r="G61" i="41"/>
  <c r="G61" i="43"/>
  <c r="M60" i="41"/>
  <c r="M60" i="43"/>
  <c r="E60" i="41"/>
  <c r="E60" i="43"/>
  <c r="K59" i="41"/>
  <c r="K59" i="43"/>
  <c r="Q57" i="41"/>
  <c r="Q57" i="43"/>
  <c r="I57" i="41"/>
  <c r="I57" i="43"/>
  <c r="O55" i="41"/>
  <c r="O55" i="43"/>
  <c r="G55" i="41"/>
  <c r="G55" i="43"/>
  <c r="M54" i="41"/>
  <c r="M54" i="43"/>
  <c r="E54" i="41"/>
  <c r="E54" i="43"/>
  <c r="K53" i="41"/>
  <c r="K53" i="43"/>
  <c r="Q52" i="41"/>
  <c r="Q52" i="43"/>
  <c r="I52" i="41"/>
  <c r="I52" i="43"/>
  <c r="O51" i="41"/>
  <c r="O51" i="43"/>
  <c r="G51" i="41"/>
  <c r="G51" i="43"/>
  <c r="M50" i="41"/>
  <c r="M50" i="43"/>
  <c r="E50" i="41"/>
  <c r="E50" i="43"/>
  <c r="K49" i="41"/>
  <c r="K49" i="43"/>
  <c r="Q48" i="41"/>
  <c r="Q48" i="43"/>
  <c r="I48" i="41"/>
  <c r="I48" i="43"/>
  <c r="O47" i="41"/>
  <c r="O47" i="43"/>
  <c r="G47" i="41"/>
  <c r="G47" i="43"/>
  <c r="M45" i="41"/>
  <c r="M45" i="43"/>
  <c r="K44" i="41"/>
  <c r="K44" i="43"/>
  <c r="O41" i="41"/>
  <c r="O41" i="43"/>
  <c r="G41" i="41"/>
  <c r="G41" i="43"/>
  <c r="K32" i="41"/>
  <c r="K32" i="43"/>
  <c r="O29" i="41"/>
  <c r="O29" i="43"/>
  <c r="G29" i="41"/>
  <c r="G29" i="43"/>
  <c r="M28" i="41"/>
  <c r="M28" i="43"/>
  <c r="E28" i="41"/>
  <c r="E28" i="43"/>
  <c r="K27" i="41"/>
  <c r="K27" i="43"/>
  <c r="Q25" i="41"/>
  <c r="Q25" i="43"/>
  <c r="I25" i="41"/>
  <c r="I25" i="43"/>
  <c r="O24" i="41"/>
  <c r="O24" i="43"/>
  <c r="G24" i="41"/>
  <c r="G24" i="43"/>
  <c r="M23" i="41"/>
  <c r="M23" i="43"/>
  <c r="E23" i="41"/>
  <c r="E23" i="43"/>
  <c r="K22" i="41"/>
  <c r="K22" i="43"/>
  <c r="Q21" i="41"/>
  <c r="Q21" i="43"/>
  <c r="I21" i="41"/>
  <c r="I21" i="43"/>
  <c r="O20" i="41"/>
  <c r="O20" i="43"/>
  <c r="G20" i="41"/>
  <c r="G20" i="43"/>
  <c r="K17" i="41"/>
  <c r="K17" i="43"/>
  <c r="Q16" i="41"/>
  <c r="Q16" i="43"/>
  <c r="I16" i="41"/>
  <c r="I16" i="43"/>
  <c r="O15" i="41"/>
  <c r="O15" i="43"/>
  <c r="G15" i="41"/>
  <c r="G15" i="43"/>
  <c r="M14" i="41"/>
  <c r="M14" i="43"/>
  <c r="E14" i="41"/>
  <c r="E14" i="43"/>
  <c r="K13" i="41"/>
  <c r="K13" i="43"/>
  <c r="Q12" i="41"/>
  <c r="Q12" i="43"/>
  <c r="I12" i="41"/>
  <c r="I12" i="43"/>
  <c r="O11" i="41"/>
  <c r="O11" i="43"/>
  <c r="G11" i="41"/>
  <c r="G11" i="43"/>
  <c r="M10" i="41"/>
  <c r="M10" i="43"/>
  <c r="E10" i="41"/>
  <c r="E10" i="43"/>
  <c r="K8" i="41"/>
  <c r="K8" i="43"/>
  <c r="Q7" i="41"/>
  <c r="Q7" i="43"/>
  <c r="I7" i="41"/>
  <c r="I7" i="43"/>
  <c r="O6" i="41"/>
  <c r="O6" i="43"/>
  <c r="G6" i="41"/>
  <c r="G6" i="43"/>
  <c r="K4" i="41"/>
  <c r="K4" i="43"/>
  <c r="K84" i="41"/>
  <c r="K84" i="43"/>
  <c r="G23" i="23"/>
  <c r="M44" i="23"/>
  <c r="E49" i="23"/>
  <c r="G14" i="23"/>
  <c r="M27" i="23"/>
  <c r="K134" i="23"/>
  <c r="Q61" i="23"/>
  <c r="K114" i="23"/>
  <c r="K110" i="23"/>
  <c r="K7" i="23"/>
  <c r="I51" i="23"/>
  <c r="K107" i="23"/>
  <c r="K83" i="23"/>
  <c r="G42" i="41"/>
  <c r="G42" i="23"/>
  <c r="E42" i="41"/>
  <c r="E42" i="23"/>
  <c r="R42" i="24"/>
  <c r="P13" i="23"/>
  <c r="J13" i="23"/>
  <c r="N13" i="23"/>
  <c r="I45" i="23"/>
  <c r="Q28" i="23"/>
  <c r="O49" i="23"/>
  <c r="G115" i="23"/>
  <c r="I28" i="23"/>
  <c r="O59" i="23"/>
  <c r="K93" i="23"/>
  <c r="G140" i="23"/>
  <c r="G111" i="23"/>
  <c r="O53" i="23"/>
  <c r="I108" i="23"/>
  <c r="E21" i="23"/>
  <c r="E114" i="23"/>
  <c r="G126" i="23"/>
  <c r="G101" i="23"/>
  <c r="Q45" i="23"/>
  <c r="O63" i="23"/>
  <c r="I98" i="23"/>
  <c r="K99" i="23"/>
  <c r="S181" i="24"/>
  <c r="S149" i="24" s="1"/>
  <c r="E180" i="24"/>
  <c r="K91" i="23"/>
  <c r="I3" i="24"/>
  <c r="I2" i="24" s="1"/>
  <c r="K106" i="23"/>
  <c r="K51" i="23"/>
  <c r="K109" i="23"/>
  <c r="K81" i="23"/>
  <c r="I125" i="23"/>
  <c r="D10" i="23"/>
  <c r="D146" i="23" s="1"/>
  <c r="D149" i="24" s="1"/>
  <c r="N92" i="23"/>
  <c r="J92" i="23"/>
  <c r="F92" i="23"/>
  <c r="E136" i="23"/>
  <c r="E120" i="23"/>
  <c r="G12" i="23"/>
  <c r="E53" i="23"/>
  <c r="E115" i="23"/>
  <c r="G45" i="23"/>
  <c r="G28" i="23"/>
  <c r="G143" i="23"/>
  <c r="K45" i="23"/>
  <c r="K28" i="23"/>
  <c r="M32" i="23"/>
  <c r="M22" i="23"/>
  <c r="O45" i="23"/>
  <c r="I79" i="23"/>
  <c r="I59" i="23"/>
  <c r="K60" i="23"/>
  <c r="M66" i="23"/>
  <c r="Q79" i="23"/>
  <c r="Q71" i="23"/>
  <c r="Q55" i="23"/>
  <c r="I89" i="23"/>
  <c r="K120" i="23"/>
  <c r="M124" i="23"/>
  <c r="O127" i="23"/>
  <c r="O112" i="23"/>
  <c r="Q91" i="23"/>
  <c r="I134" i="23"/>
  <c r="E118" i="41"/>
  <c r="Q30" i="41"/>
  <c r="Q30" i="32"/>
  <c r="M30" i="41"/>
  <c r="M30" i="32"/>
  <c r="I30" i="41"/>
  <c r="I30" i="32"/>
  <c r="E30" i="41"/>
  <c r="E30" i="32"/>
  <c r="O30" i="41"/>
  <c r="O30" i="32"/>
  <c r="K30" i="41"/>
  <c r="K30" i="32"/>
  <c r="G30" i="41"/>
  <c r="G30" i="32"/>
  <c r="Q40" i="41"/>
  <c r="Q40" i="29"/>
  <c r="M40" i="41"/>
  <c r="M40" i="29"/>
  <c r="I40" i="41"/>
  <c r="I40" i="29"/>
  <c r="E40" i="41"/>
  <c r="E40" i="29"/>
  <c r="O40" i="41"/>
  <c r="O40" i="29"/>
  <c r="K40" i="41"/>
  <c r="K40" i="29"/>
  <c r="G40" i="41"/>
  <c r="G40" i="29"/>
  <c r="P10" i="23"/>
  <c r="N10" i="23"/>
  <c r="J10" i="23"/>
  <c r="M111" i="23"/>
  <c r="R78" i="24"/>
  <c r="R59" i="24"/>
  <c r="G10" i="23"/>
  <c r="O7" i="23"/>
  <c r="E27" i="23"/>
  <c r="E51" i="23"/>
  <c r="E127" i="23"/>
  <c r="G30" i="23"/>
  <c r="G25" i="23"/>
  <c r="G21" i="23"/>
  <c r="G16" i="23"/>
  <c r="G67" i="23"/>
  <c r="G96" i="23"/>
  <c r="G134" i="23"/>
  <c r="K30" i="23"/>
  <c r="K25" i="23"/>
  <c r="M41" i="23"/>
  <c r="M29" i="23"/>
  <c r="M24" i="23"/>
  <c r="M17" i="23"/>
  <c r="M13" i="23"/>
  <c r="I75" i="23"/>
  <c r="I63" i="23"/>
  <c r="I53" i="23"/>
  <c r="I49" i="23"/>
  <c r="M81" i="23"/>
  <c r="M73" i="23"/>
  <c r="O67" i="23"/>
  <c r="O62" i="23"/>
  <c r="O60" i="23"/>
  <c r="O57" i="23"/>
  <c r="O52" i="23"/>
  <c r="Q81" i="23"/>
  <c r="Q77" i="23"/>
  <c r="Q73" i="23"/>
  <c r="Q66" i="23"/>
  <c r="Q59" i="23"/>
  <c r="I120" i="23"/>
  <c r="I91" i="23"/>
  <c r="I83" i="23"/>
  <c r="K121" i="23"/>
  <c r="K118" i="23"/>
  <c r="K102" i="23"/>
  <c r="K100" i="23"/>
  <c r="K98" i="23"/>
  <c r="K96" i="23"/>
  <c r="M107" i="23"/>
  <c r="M89" i="23"/>
  <c r="O121" i="23"/>
  <c r="O114" i="23"/>
  <c r="O108" i="23"/>
  <c r="O82" i="23"/>
  <c r="Q120" i="23"/>
  <c r="Q104" i="23"/>
  <c r="Q84" i="23"/>
  <c r="K140" i="23"/>
  <c r="M135" i="23"/>
  <c r="O134" i="23"/>
  <c r="Q139" i="23"/>
  <c r="G55" i="23"/>
  <c r="E140" i="40"/>
  <c r="E140" i="41"/>
  <c r="K104" i="23"/>
  <c r="K104" i="41"/>
  <c r="E72" i="40"/>
  <c r="E72" i="41"/>
  <c r="Q19" i="40"/>
  <c r="Q19" i="41"/>
  <c r="M19" i="40"/>
  <c r="M19" i="41"/>
  <c r="I19" i="40"/>
  <c r="I19" i="41"/>
  <c r="M5" i="40"/>
  <c r="M5" i="41"/>
  <c r="M143" i="23"/>
  <c r="M143" i="41"/>
  <c r="Q133" i="23"/>
  <c r="Q133" i="41"/>
  <c r="E81" i="40"/>
  <c r="E81" i="41"/>
  <c r="O19" i="40"/>
  <c r="O19" i="41"/>
  <c r="K19" i="40"/>
  <c r="K19" i="41"/>
  <c r="E126" i="40"/>
  <c r="E126" i="41"/>
  <c r="E125" i="40"/>
  <c r="E125" i="41"/>
  <c r="E113" i="40"/>
  <c r="E113" i="41"/>
  <c r="E107" i="40"/>
  <c r="E107" i="41"/>
  <c r="E80" i="40"/>
  <c r="E80" i="41"/>
  <c r="E79" i="40"/>
  <c r="E79" i="41"/>
  <c r="E78" i="40"/>
  <c r="E78" i="41"/>
  <c r="E55" i="40"/>
  <c r="E55" i="41"/>
  <c r="E12" i="40"/>
  <c r="E12" i="41"/>
  <c r="E7" i="40"/>
  <c r="E7" i="41"/>
  <c r="E144" i="40"/>
  <c r="E144" i="41"/>
  <c r="E141" i="40"/>
  <c r="E141" i="41"/>
  <c r="E122" i="40"/>
  <c r="E122" i="41"/>
  <c r="E128" i="40"/>
  <c r="E128" i="41"/>
  <c r="E124" i="40"/>
  <c r="E124" i="41"/>
  <c r="E45" i="40"/>
  <c r="E45" i="41"/>
  <c r="E25" i="40"/>
  <c r="E25" i="41"/>
  <c r="G19" i="40"/>
  <c r="G19" i="41"/>
  <c r="E19" i="40"/>
  <c r="E19" i="41"/>
  <c r="E8" i="40"/>
  <c r="E8" i="41"/>
  <c r="G6" i="23"/>
  <c r="E6" i="40"/>
  <c r="E6" i="41"/>
  <c r="E5" i="40"/>
  <c r="E5" i="41"/>
  <c r="E122" i="23"/>
  <c r="M4" i="40"/>
  <c r="E4" i="40"/>
  <c r="Q144" i="40"/>
  <c r="Q144" i="39"/>
  <c r="Q144" i="38"/>
  <c r="M144" i="40"/>
  <c r="M144" i="39"/>
  <c r="M144" i="38"/>
  <c r="I144" i="40"/>
  <c r="I144" i="39"/>
  <c r="I144" i="38"/>
  <c r="O143" i="40"/>
  <c r="O143" i="39"/>
  <c r="O143" i="38"/>
  <c r="K143" i="40"/>
  <c r="K143" i="39"/>
  <c r="K143" i="38"/>
  <c r="G143" i="40"/>
  <c r="G143" i="39"/>
  <c r="G143" i="38"/>
  <c r="Q142" i="40"/>
  <c r="Q142" i="39"/>
  <c r="Q142" i="38"/>
  <c r="I142" i="40"/>
  <c r="I142" i="39"/>
  <c r="I142" i="38"/>
  <c r="E142" i="40"/>
  <c r="E142" i="39"/>
  <c r="E142" i="38"/>
  <c r="O141" i="40"/>
  <c r="O141" i="39"/>
  <c r="O141" i="38"/>
  <c r="K141" i="40"/>
  <c r="K141" i="39"/>
  <c r="K141" i="38"/>
  <c r="G141" i="40"/>
  <c r="G141" i="39"/>
  <c r="G141" i="38"/>
  <c r="Q140" i="40"/>
  <c r="Q140" i="39"/>
  <c r="Q140" i="38"/>
  <c r="M140" i="40"/>
  <c r="M140" i="39"/>
  <c r="M140" i="38"/>
  <c r="I140" i="40"/>
  <c r="I140" i="39"/>
  <c r="I140" i="38"/>
  <c r="O139" i="40"/>
  <c r="O139" i="39"/>
  <c r="O139" i="38"/>
  <c r="K139" i="40"/>
  <c r="K139" i="39"/>
  <c r="K139" i="38"/>
  <c r="G139" i="40"/>
  <c r="G139" i="39"/>
  <c r="G139" i="38"/>
  <c r="Q136" i="40"/>
  <c r="Q136" i="39"/>
  <c r="Q136" i="38"/>
  <c r="M136" i="40"/>
  <c r="M136" i="39"/>
  <c r="M136" i="38"/>
  <c r="I136" i="40"/>
  <c r="I136" i="39"/>
  <c r="I136" i="38"/>
  <c r="E136" i="40"/>
  <c r="E136" i="39"/>
  <c r="E136" i="38"/>
  <c r="O135" i="40"/>
  <c r="O135" i="39"/>
  <c r="O135" i="38"/>
  <c r="K135" i="40"/>
  <c r="K135" i="39"/>
  <c r="K135" i="38"/>
  <c r="G135" i="40"/>
  <c r="G135" i="39"/>
  <c r="G135" i="38"/>
  <c r="Q134" i="40"/>
  <c r="Q134" i="39"/>
  <c r="Q134" i="38"/>
  <c r="M134" i="40"/>
  <c r="M134" i="39"/>
  <c r="M134" i="38"/>
  <c r="I134" i="40"/>
  <c r="I134" i="39"/>
  <c r="I134" i="38"/>
  <c r="E134" i="40"/>
  <c r="E134" i="39"/>
  <c r="E134" i="38"/>
  <c r="O133" i="40"/>
  <c r="O133" i="39"/>
  <c r="O133" i="38"/>
  <c r="K133" i="40"/>
  <c r="K133" i="39"/>
  <c r="K133" i="38"/>
  <c r="G133" i="40"/>
  <c r="G133" i="39"/>
  <c r="G133" i="38"/>
  <c r="Q128" i="40"/>
  <c r="Q128" i="39"/>
  <c r="Q128" i="38"/>
  <c r="M128" i="40"/>
  <c r="M128" i="39"/>
  <c r="M128" i="38"/>
  <c r="I128" i="40"/>
  <c r="I128" i="39"/>
  <c r="I128" i="38"/>
  <c r="O127" i="40"/>
  <c r="O127" i="39"/>
  <c r="O127" i="38"/>
  <c r="K127" i="40"/>
  <c r="K127" i="39"/>
  <c r="K127" i="38"/>
  <c r="G127" i="40"/>
  <c r="G127" i="39"/>
  <c r="G127" i="38"/>
  <c r="Q126" i="40"/>
  <c r="Q126" i="39"/>
  <c r="Q126" i="38"/>
  <c r="M126" i="40"/>
  <c r="M126" i="39"/>
  <c r="M126" i="38"/>
  <c r="I126" i="40"/>
  <c r="I126" i="39"/>
  <c r="I126" i="38"/>
  <c r="O125" i="40"/>
  <c r="O125" i="39"/>
  <c r="O125" i="38"/>
  <c r="K125" i="40"/>
  <c r="K125" i="39"/>
  <c r="K125" i="38"/>
  <c r="G125" i="40"/>
  <c r="G125" i="39"/>
  <c r="G125" i="38"/>
  <c r="Q124" i="40"/>
  <c r="Q124" i="39"/>
  <c r="Q124" i="38"/>
  <c r="M124" i="40"/>
  <c r="M124" i="39"/>
  <c r="M124" i="38"/>
  <c r="I124" i="40"/>
  <c r="I124" i="39"/>
  <c r="I124" i="38"/>
  <c r="O122" i="40"/>
  <c r="O122" i="39"/>
  <c r="O122" i="38"/>
  <c r="K122" i="40"/>
  <c r="K122" i="39"/>
  <c r="K122" i="38"/>
  <c r="G122" i="40"/>
  <c r="G122" i="39"/>
  <c r="G122" i="38"/>
  <c r="Q121" i="40"/>
  <c r="Q121" i="39"/>
  <c r="Q121" i="38"/>
  <c r="M121" i="40"/>
  <c r="M121" i="39"/>
  <c r="M121" i="38"/>
  <c r="I121" i="40"/>
  <c r="I121" i="39"/>
  <c r="I121" i="38"/>
  <c r="E121" i="40"/>
  <c r="E121" i="39"/>
  <c r="E121" i="38"/>
  <c r="O120" i="40"/>
  <c r="O120" i="39"/>
  <c r="O120" i="38"/>
  <c r="K120" i="40"/>
  <c r="K120" i="39"/>
  <c r="K120" i="38"/>
  <c r="G120" i="40"/>
  <c r="G120" i="39"/>
  <c r="G120" i="38"/>
  <c r="Q118" i="40"/>
  <c r="Q118" i="39"/>
  <c r="Q118" i="38"/>
  <c r="M118" i="40"/>
  <c r="M118" i="39"/>
  <c r="M118" i="38"/>
  <c r="I118" i="40"/>
  <c r="I118" i="39"/>
  <c r="I118" i="38"/>
  <c r="E118" i="40"/>
  <c r="E118" i="39"/>
  <c r="E118" i="38"/>
  <c r="O115" i="40"/>
  <c r="O115" i="39"/>
  <c r="O115" i="38"/>
  <c r="K115" i="40"/>
  <c r="K115" i="39"/>
  <c r="K115" i="38"/>
  <c r="G115" i="40"/>
  <c r="G115" i="39"/>
  <c r="G115" i="38"/>
  <c r="Q114" i="40"/>
  <c r="Q114" i="39"/>
  <c r="Q114" i="38"/>
  <c r="M114" i="40"/>
  <c r="M114" i="39"/>
  <c r="M114" i="38"/>
  <c r="I114" i="40"/>
  <c r="I114" i="39"/>
  <c r="I114" i="38"/>
  <c r="E114" i="40"/>
  <c r="E114" i="39"/>
  <c r="E114" i="38"/>
  <c r="O113" i="40"/>
  <c r="O113" i="39"/>
  <c r="O113" i="38"/>
  <c r="K113" i="40"/>
  <c r="K113" i="39"/>
  <c r="K113" i="38"/>
  <c r="G113" i="40"/>
  <c r="G113" i="39"/>
  <c r="G113" i="38"/>
  <c r="Q112" i="40"/>
  <c r="Q112" i="39"/>
  <c r="Q112" i="38"/>
  <c r="M112" i="40"/>
  <c r="M112" i="39"/>
  <c r="M112" i="38"/>
  <c r="I112" i="40"/>
  <c r="I112" i="39"/>
  <c r="I112" i="38"/>
  <c r="E112" i="40"/>
  <c r="E112" i="39"/>
  <c r="E112" i="38"/>
  <c r="O111" i="40"/>
  <c r="O111" i="39"/>
  <c r="O111" i="38"/>
  <c r="K111" i="40"/>
  <c r="K111" i="39"/>
  <c r="K111" i="38"/>
  <c r="G111" i="40"/>
  <c r="G111" i="39"/>
  <c r="G111" i="38"/>
  <c r="Q110" i="40"/>
  <c r="Q110" i="39"/>
  <c r="Q110" i="38"/>
  <c r="M110" i="40"/>
  <c r="M110" i="39"/>
  <c r="M110" i="38"/>
  <c r="I110" i="40"/>
  <c r="I110" i="39"/>
  <c r="I110" i="38"/>
  <c r="E110" i="40"/>
  <c r="E110" i="39"/>
  <c r="E110" i="38"/>
  <c r="O109" i="40"/>
  <c r="O109" i="39"/>
  <c r="O109" i="38"/>
  <c r="K109" i="40"/>
  <c r="K109" i="39"/>
  <c r="K109" i="38"/>
  <c r="G109" i="40"/>
  <c r="G109" i="39"/>
  <c r="G109" i="38"/>
  <c r="Q108" i="40"/>
  <c r="Q108" i="39"/>
  <c r="Q108" i="38"/>
  <c r="M108" i="40"/>
  <c r="M108" i="39"/>
  <c r="M108" i="38"/>
  <c r="I108" i="40"/>
  <c r="I108" i="39"/>
  <c r="I108" i="38"/>
  <c r="E108" i="40"/>
  <c r="E108" i="39"/>
  <c r="E108" i="38"/>
  <c r="O107" i="40"/>
  <c r="O107" i="39"/>
  <c r="O107" i="38"/>
  <c r="K107" i="40"/>
  <c r="K107" i="39"/>
  <c r="K107" i="38"/>
  <c r="G107" i="40"/>
  <c r="G107" i="39"/>
  <c r="G107" i="38"/>
  <c r="Q106" i="40"/>
  <c r="Q106" i="39"/>
  <c r="Q106" i="38"/>
  <c r="M106" i="40"/>
  <c r="M106" i="39"/>
  <c r="M106" i="38"/>
  <c r="I106" i="40"/>
  <c r="I106" i="39"/>
  <c r="I106" i="38"/>
  <c r="E106" i="40"/>
  <c r="E106" i="39"/>
  <c r="E106" i="38"/>
  <c r="O104" i="40"/>
  <c r="O104" i="39"/>
  <c r="O104" i="38"/>
  <c r="K104" i="40"/>
  <c r="K104" i="39"/>
  <c r="K104" i="38"/>
  <c r="G104" i="40"/>
  <c r="G104" i="39"/>
  <c r="G104" i="38"/>
  <c r="Q102" i="40"/>
  <c r="Q102" i="39"/>
  <c r="Q102" i="38"/>
  <c r="M102" i="40"/>
  <c r="M102" i="39"/>
  <c r="M102" i="38"/>
  <c r="I102" i="40"/>
  <c r="I102" i="39"/>
  <c r="I102" i="38"/>
  <c r="E102" i="40"/>
  <c r="E102" i="39"/>
  <c r="E102" i="38"/>
  <c r="O101" i="40"/>
  <c r="O101" i="39"/>
  <c r="O101" i="38"/>
  <c r="K101" i="40"/>
  <c r="K101" i="39"/>
  <c r="K101" i="38"/>
  <c r="G101" i="40"/>
  <c r="G101" i="39"/>
  <c r="G101" i="38"/>
  <c r="Q100" i="40"/>
  <c r="Q100" i="39"/>
  <c r="Q100" i="38"/>
  <c r="M100" i="40"/>
  <c r="M100" i="39"/>
  <c r="M100" i="38"/>
  <c r="I100" i="40"/>
  <c r="I100" i="39"/>
  <c r="I100" i="38"/>
  <c r="E100" i="40"/>
  <c r="E100" i="39"/>
  <c r="E100" i="38"/>
  <c r="O99" i="40"/>
  <c r="O99" i="39"/>
  <c r="O99" i="38"/>
  <c r="K99" i="40"/>
  <c r="K99" i="39"/>
  <c r="K99" i="38"/>
  <c r="G99" i="40"/>
  <c r="G99" i="39"/>
  <c r="G99" i="38"/>
  <c r="Q98" i="40"/>
  <c r="Q98" i="39"/>
  <c r="Q98" i="38"/>
  <c r="M98" i="40"/>
  <c r="M98" i="39"/>
  <c r="M98" i="38"/>
  <c r="I98" i="40"/>
  <c r="I98" i="39"/>
  <c r="I98" i="38"/>
  <c r="E98" i="40"/>
  <c r="E98" i="39"/>
  <c r="E98" i="38"/>
  <c r="O97" i="40"/>
  <c r="O97" i="39"/>
  <c r="O97" i="38"/>
  <c r="K97" i="40"/>
  <c r="K97" i="39"/>
  <c r="K97" i="38"/>
  <c r="G97" i="40"/>
  <c r="G97" i="39"/>
  <c r="G97" i="38"/>
  <c r="Q96" i="40"/>
  <c r="Q96" i="39"/>
  <c r="Q96" i="38"/>
  <c r="J253" i="24"/>
  <c r="N257" i="24" s="1"/>
  <c r="J252" i="24"/>
  <c r="M260" i="24" s="1"/>
  <c r="O144" i="40"/>
  <c r="O144" i="39"/>
  <c r="O144" i="38"/>
  <c r="K144" i="40"/>
  <c r="K144" i="39"/>
  <c r="K144" i="38"/>
  <c r="G144" i="40"/>
  <c r="G144" i="39"/>
  <c r="G144" i="38"/>
  <c r="Q143" i="40"/>
  <c r="Q143" i="39"/>
  <c r="Q143" i="38"/>
  <c r="M143" i="40"/>
  <c r="M143" i="39"/>
  <c r="M143" i="38"/>
  <c r="I143" i="40"/>
  <c r="I143" i="39"/>
  <c r="I143" i="38"/>
  <c r="E143" i="40"/>
  <c r="E143" i="39"/>
  <c r="E143" i="38"/>
  <c r="O142" i="40"/>
  <c r="O142" i="39"/>
  <c r="O142" i="38"/>
  <c r="K142" i="40"/>
  <c r="K142" i="39"/>
  <c r="K142" i="38"/>
  <c r="G142" i="40"/>
  <c r="G142" i="39"/>
  <c r="G142" i="38"/>
  <c r="Q141" i="40"/>
  <c r="Q141" i="39"/>
  <c r="Q141" i="38"/>
  <c r="M141" i="40"/>
  <c r="M141" i="39"/>
  <c r="M141" i="38"/>
  <c r="I141" i="40"/>
  <c r="I141" i="39"/>
  <c r="I141" i="38"/>
  <c r="O140" i="40"/>
  <c r="O140" i="39"/>
  <c r="O140" i="38"/>
  <c r="K140" i="40"/>
  <c r="K140" i="39"/>
  <c r="K140" i="38"/>
  <c r="G140" i="40"/>
  <c r="G140" i="39"/>
  <c r="G140" i="38"/>
  <c r="Q139" i="40"/>
  <c r="Q139" i="39"/>
  <c r="Q139" i="38"/>
  <c r="M139" i="40"/>
  <c r="M139" i="39"/>
  <c r="M139" i="38"/>
  <c r="I139" i="40"/>
  <c r="I139" i="39"/>
  <c r="I139" i="38"/>
  <c r="E139" i="40"/>
  <c r="E139" i="39"/>
  <c r="E139" i="38"/>
  <c r="O136" i="40"/>
  <c r="O136" i="39"/>
  <c r="O136" i="38"/>
  <c r="K136" i="40"/>
  <c r="K136" i="39"/>
  <c r="K136" i="38"/>
  <c r="G136" i="40"/>
  <c r="G136" i="39"/>
  <c r="G136" i="38"/>
  <c r="Q135" i="40"/>
  <c r="Q135" i="39"/>
  <c r="Q135" i="38"/>
  <c r="M135" i="40"/>
  <c r="M135" i="39"/>
  <c r="M135" i="38"/>
  <c r="I135" i="40"/>
  <c r="I135" i="39"/>
  <c r="I135" i="38"/>
  <c r="E135" i="40"/>
  <c r="E135" i="39"/>
  <c r="E135" i="38"/>
  <c r="O134" i="40"/>
  <c r="O134" i="39"/>
  <c r="O134" i="38"/>
  <c r="K134" i="40"/>
  <c r="K134" i="39"/>
  <c r="K134" i="38"/>
  <c r="G134" i="40"/>
  <c r="G134" i="39"/>
  <c r="G134" i="38"/>
  <c r="Q133" i="40"/>
  <c r="Q133" i="39"/>
  <c r="Q133" i="38"/>
  <c r="M133" i="40"/>
  <c r="M133" i="39"/>
  <c r="M133" i="38"/>
  <c r="I133" i="40"/>
  <c r="I133" i="39"/>
  <c r="I133" i="38"/>
  <c r="E133" i="40"/>
  <c r="E133" i="39"/>
  <c r="E133" i="38"/>
  <c r="O128" i="40"/>
  <c r="O128" i="39"/>
  <c r="O128" i="38"/>
  <c r="K128" i="40"/>
  <c r="K128" i="39"/>
  <c r="K128" i="38"/>
  <c r="G128" i="40"/>
  <c r="G128" i="39"/>
  <c r="G128" i="38"/>
  <c r="Q127" i="40"/>
  <c r="Q127" i="39"/>
  <c r="Q127" i="38"/>
  <c r="M127" i="40"/>
  <c r="M127" i="39"/>
  <c r="M127" i="38"/>
  <c r="I127" i="40"/>
  <c r="I127" i="39"/>
  <c r="I127" i="38"/>
  <c r="E127" i="40"/>
  <c r="E127" i="39"/>
  <c r="E127" i="38"/>
  <c r="O126" i="40"/>
  <c r="O126" i="39"/>
  <c r="O126" i="38"/>
  <c r="K126" i="40"/>
  <c r="K126" i="39"/>
  <c r="K126" i="38"/>
  <c r="G126" i="40"/>
  <c r="G126" i="39"/>
  <c r="G126" i="38"/>
  <c r="Q125" i="40"/>
  <c r="Q125" i="39"/>
  <c r="Q125" i="38"/>
  <c r="M125" i="40"/>
  <c r="M125" i="39"/>
  <c r="M125" i="38"/>
  <c r="I125" i="40"/>
  <c r="I125" i="39"/>
  <c r="I125" i="38"/>
  <c r="O124" i="40"/>
  <c r="O124" i="39"/>
  <c r="O124" i="38"/>
  <c r="K124" i="40"/>
  <c r="K124" i="39"/>
  <c r="K124" i="38"/>
  <c r="G124" i="40"/>
  <c r="G124" i="39"/>
  <c r="G124" i="38"/>
  <c r="Q122" i="40"/>
  <c r="Q122" i="39"/>
  <c r="Q122" i="38"/>
  <c r="M122" i="40"/>
  <c r="M122" i="39"/>
  <c r="M122" i="38"/>
  <c r="I122" i="40"/>
  <c r="I122" i="39"/>
  <c r="I122" i="38"/>
  <c r="O121" i="40"/>
  <c r="O121" i="39"/>
  <c r="O121" i="38"/>
  <c r="K121" i="40"/>
  <c r="K121" i="39"/>
  <c r="K121" i="38"/>
  <c r="G121" i="40"/>
  <c r="G121" i="39"/>
  <c r="G121" i="38"/>
  <c r="Q120" i="40"/>
  <c r="Q120" i="39"/>
  <c r="Q120" i="38"/>
  <c r="M120" i="40"/>
  <c r="M120" i="39"/>
  <c r="M120" i="38"/>
  <c r="I120" i="40"/>
  <c r="I120" i="39"/>
  <c r="I120" i="38"/>
  <c r="E120" i="40"/>
  <c r="E120" i="39"/>
  <c r="E120" i="38"/>
  <c r="O118" i="40"/>
  <c r="O118" i="39"/>
  <c r="O118" i="38"/>
  <c r="K118" i="40"/>
  <c r="K118" i="39"/>
  <c r="K118" i="38"/>
  <c r="G118" i="40"/>
  <c r="G118" i="39"/>
  <c r="G118" i="38"/>
  <c r="Q115" i="40"/>
  <c r="Q115" i="39"/>
  <c r="Q115" i="38"/>
  <c r="M115" i="40"/>
  <c r="M115" i="39"/>
  <c r="M115" i="38"/>
  <c r="I115" i="40"/>
  <c r="I115" i="39"/>
  <c r="I115" i="38"/>
  <c r="E115" i="40"/>
  <c r="E115" i="39"/>
  <c r="E115" i="38"/>
  <c r="O114" i="40"/>
  <c r="O114" i="39"/>
  <c r="O114" i="38"/>
  <c r="K114" i="40"/>
  <c r="K114" i="39"/>
  <c r="K114" i="38"/>
  <c r="G114" i="40"/>
  <c r="G114" i="39"/>
  <c r="G114" i="38"/>
  <c r="Q113" i="40"/>
  <c r="Q113" i="39"/>
  <c r="Q113" i="38"/>
  <c r="M113" i="40"/>
  <c r="M113" i="39"/>
  <c r="M113" i="38"/>
  <c r="I113" i="40"/>
  <c r="I113" i="39"/>
  <c r="I113" i="38"/>
  <c r="O112" i="40"/>
  <c r="O112" i="39"/>
  <c r="O112" i="38"/>
  <c r="K112" i="40"/>
  <c r="K112" i="39"/>
  <c r="K112" i="38"/>
  <c r="G112" i="40"/>
  <c r="G112" i="39"/>
  <c r="G112" i="38"/>
  <c r="Q111" i="40"/>
  <c r="Q111" i="39"/>
  <c r="Q111" i="38"/>
  <c r="M111" i="40"/>
  <c r="M111" i="39"/>
  <c r="M111" i="38"/>
  <c r="I111" i="40"/>
  <c r="I111" i="39"/>
  <c r="I111" i="38"/>
  <c r="E111" i="40"/>
  <c r="E111" i="39"/>
  <c r="E111" i="38"/>
  <c r="O110" i="40"/>
  <c r="O110" i="39"/>
  <c r="O110" i="38"/>
  <c r="K110" i="40"/>
  <c r="K110" i="39"/>
  <c r="K110" i="38"/>
  <c r="G110" i="40"/>
  <c r="G110" i="39"/>
  <c r="G110" i="38"/>
  <c r="Q109" i="40"/>
  <c r="Q109" i="39"/>
  <c r="Q109" i="38"/>
  <c r="M109" i="40"/>
  <c r="M109" i="39"/>
  <c r="M109" i="38"/>
  <c r="I109" i="40"/>
  <c r="I109" i="39"/>
  <c r="I109" i="38"/>
  <c r="E109" i="40"/>
  <c r="E109" i="39"/>
  <c r="E109" i="38"/>
  <c r="O108" i="40"/>
  <c r="O108" i="39"/>
  <c r="O108" i="38"/>
  <c r="K108" i="40"/>
  <c r="K108" i="39"/>
  <c r="K108" i="38"/>
  <c r="G108" i="40"/>
  <c r="G108" i="39"/>
  <c r="G108" i="38"/>
  <c r="Q107" i="40"/>
  <c r="Q107" i="39"/>
  <c r="Q107" i="38"/>
  <c r="M107" i="40"/>
  <c r="M107" i="39"/>
  <c r="M107" i="38"/>
  <c r="I107" i="40"/>
  <c r="I107" i="39"/>
  <c r="I107" i="38"/>
  <c r="O106" i="40"/>
  <c r="O106" i="39"/>
  <c r="O106" i="38"/>
  <c r="K106" i="40"/>
  <c r="K106" i="39"/>
  <c r="K106" i="38"/>
  <c r="M96" i="40"/>
  <c r="M96" i="39"/>
  <c r="M96" i="38"/>
  <c r="I96" i="40"/>
  <c r="I96" i="39"/>
  <c r="I96" i="38"/>
  <c r="E96" i="40"/>
  <c r="E96" i="39"/>
  <c r="E96" i="38"/>
  <c r="O93" i="40"/>
  <c r="O93" i="39"/>
  <c r="O93" i="38"/>
  <c r="K93" i="40"/>
  <c r="K93" i="39"/>
  <c r="K93" i="38"/>
  <c r="G93" i="40"/>
  <c r="G93" i="39"/>
  <c r="G93" i="38"/>
  <c r="Q92" i="40"/>
  <c r="Q92" i="39"/>
  <c r="Q92" i="38"/>
  <c r="M92" i="40"/>
  <c r="M92" i="39"/>
  <c r="M92" i="38"/>
  <c r="I92" i="40"/>
  <c r="I92" i="39"/>
  <c r="I92" i="38"/>
  <c r="E92" i="40"/>
  <c r="E92" i="39"/>
  <c r="E92" i="38"/>
  <c r="O91" i="40"/>
  <c r="O91" i="39"/>
  <c r="O91" i="38"/>
  <c r="K91" i="40"/>
  <c r="K91" i="39"/>
  <c r="K91" i="38"/>
  <c r="G91" i="40"/>
  <c r="G91" i="39"/>
  <c r="G91" i="38"/>
  <c r="Q90" i="40"/>
  <c r="Q90" i="39"/>
  <c r="Q90" i="38"/>
  <c r="M90" i="40"/>
  <c r="M90" i="39"/>
  <c r="M90" i="38"/>
  <c r="I90" i="40"/>
  <c r="I90" i="39"/>
  <c r="I90" i="38"/>
  <c r="E90" i="40"/>
  <c r="E90" i="39"/>
  <c r="E90" i="38"/>
  <c r="O89" i="40"/>
  <c r="O89" i="39"/>
  <c r="O89" i="38"/>
  <c r="K89" i="40"/>
  <c r="K89" i="39"/>
  <c r="K89" i="38"/>
  <c r="G89" i="40"/>
  <c r="G89" i="39"/>
  <c r="G89" i="38"/>
  <c r="Q87" i="40"/>
  <c r="Q87" i="39"/>
  <c r="Q87" i="38"/>
  <c r="M87" i="40"/>
  <c r="M87" i="39"/>
  <c r="M87" i="38"/>
  <c r="I87" i="40"/>
  <c r="I87" i="39"/>
  <c r="I87" i="38"/>
  <c r="E87" i="40"/>
  <c r="E87" i="39"/>
  <c r="E87" i="38"/>
  <c r="O83" i="40"/>
  <c r="O83" i="39"/>
  <c r="O83" i="38"/>
  <c r="K83" i="40"/>
  <c r="K83" i="39"/>
  <c r="K83" i="38"/>
  <c r="G83" i="40"/>
  <c r="G83" i="39"/>
  <c r="G83" i="38"/>
  <c r="Q82" i="40"/>
  <c r="Q82" i="39"/>
  <c r="Q82" i="38"/>
  <c r="M82" i="40"/>
  <c r="M82" i="39"/>
  <c r="M82" i="38"/>
  <c r="I82" i="40"/>
  <c r="I82" i="39"/>
  <c r="I82" i="38"/>
  <c r="E82" i="40"/>
  <c r="E82" i="39"/>
  <c r="E82" i="38"/>
  <c r="O81" i="40"/>
  <c r="O81" i="39"/>
  <c r="O81" i="38"/>
  <c r="K81" i="40"/>
  <c r="K81" i="39"/>
  <c r="K81" i="38"/>
  <c r="G81" i="40"/>
  <c r="G81" i="39"/>
  <c r="G81" i="38"/>
  <c r="Q80" i="40"/>
  <c r="Q80" i="39"/>
  <c r="Q80" i="38"/>
  <c r="M80" i="40"/>
  <c r="M80" i="39"/>
  <c r="M80" i="38"/>
  <c r="I80" i="40"/>
  <c r="I80" i="39"/>
  <c r="I80" i="38"/>
  <c r="O79" i="40"/>
  <c r="O79" i="39"/>
  <c r="O79" i="38"/>
  <c r="K79" i="40"/>
  <c r="K79" i="39"/>
  <c r="K79" i="38"/>
  <c r="G79" i="40"/>
  <c r="G79" i="39"/>
  <c r="G79" i="38"/>
  <c r="Q78" i="40"/>
  <c r="Q78" i="39"/>
  <c r="Q78" i="38"/>
  <c r="M78" i="40"/>
  <c r="M78" i="39"/>
  <c r="M78" i="38"/>
  <c r="I78" i="40"/>
  <c r="I78" i="39"/>
  <c r="I78" i="38"/>
  <c r="O77" i="40"/>
  <c r="O77" i="39"/>
  <c r="O77" i="38"/>
  <c r="K77" i="40"/>
  <c r="K77" i="39"/>
  <c r="K77" i="38"/>
  <c r="G77" i="40"/>
  <c r="G77" i="39"/>
  <c r="G77" i="38"/>
  <c r="Q76" i="40"/>
  <c r="Q76" i="39"/>
  <c r="Q76" i="38"/>
  <c r="M76" i="40"/>
  <c r="M76" i="39"/>
  <c r="M76" i="38"/>
  <c r="I76" i="40"/>
  <c r="I76" i="39"/>
  <c r="I76" i="38"/>
  <c r="E76" i="40"/>
  <c r="E76" i="39"/>
  <c r="E76" i="38"/>
  <c r="O75" i="40"/>
  <c r="O75" i="39"/>
  <c r="O75" i="38"/>
  <c r="K75" i="40"/>
  <c r="K75" i="39"/>
  <c r="K75" i="38"/>
  <c r="G75" i="40"/>
  <c r="G75" i="39"/>
  <c r="G75" i="38"/>
  <c r="Q74" i="40"/>
  <c r="Q74" i="39"/>
  <c r="Q74" i="38"/>
  <c r="M74" i="40"/>
  <c r="M74" i="39"/>
  <c r="M74" i="38"/>
  <c r="I74" i="40"/>
  <c r="I74" i="39"/>
  <c r="I74" i="38"/>
  <c r="E74" i="40"/>
  <c r="E74" i="39"/>
  <c r="E74" i="38"/>
  <c r="O73" i="40"/>
  <c r="O73" i="39"/>
  <c r="O73" i="38"/>
  <c r="K73" i="40"/>
  <c r="K73" i="39"/>
  <c r="K73" i="38"/>
  <c r="G73" i="40"/>
  <c r="G73" i="39"/>
  <c r="G73" i="38"/>
  <c r="Q72" i="40"/>
  <c r="Q72" i="39"/>
  <c r="Q72" i="38"/>
  <c r="M72" i="40"/>
  <c r="M72" i="39"/>
  <c r="M72" i="38"/>
  <c r="I72" i="40"/>
  <c r="I72" i="39"/>
  <c r="I72" i="38"/>
  <c r="O71" i="40"/>
  <c r="O71" i="39"/>
  <c r="O71" i="38"/>
  <c r="K71" i="40"/>
  <c r="K71" i="39"/>
  <c r="K71" i="38"/>
  <c r="G71" i="40"/>
  <c r="G71" i="39"/>
  <c r="G71" i="38"/>
  <c r="Q67" i="40"/>
  <c r="Q67" i="39"/>
  <c r="Q67" i="38"/>
  <c r="M67" i="40"/>
  <c r="M67" i="39"/>
  <c r="M67" i="38"/>
  <c r="I67" i="40"/>
  <c r="I67" i="39"/>
  <c r="I67" i="38"/>
  <c r="E67" i="40"/>
  <c r="E67" i="39"/>
  <c r="E67" i="38"/>
  <c r="O66" i="40"/>
  <c r="O66" i="39"/>
  <c r="O66" i="38"/>
  <c r="K66" i="40"/>
  <c r="K66" i="39"/>
  <c r="K66" i="38"/>
  <c r="G66" i="40"/>
  <c r="G66" i="39"/>
  <c r="G66" i="38"/>
  <c r="Q64" i="40"/>
  <c r="Q64" i="39"/>
  <c r="Q64" i="38"/>
  <c r="M64" i="40"/>
  <c r="M64" i="39"/>
  <c r="M64" i="38"/>
  <c r="I64" i="40"/>
  <c r="I64" i="39"/>
  <c r="I64" i="38"/>
  <c r="E64" i="40"/>
  <c r="E64" i="39"/>
  <c r="E64" i="38"/>
  <c r="O63" i="40"/>
  <c r="O63" i="39"/>
  <c r="O63" i="38"/>
  <c r="K63" i="40"/>
  <c r="K63" i="39"/>
  <c r="K63" i="38"/>
  <c r="G63" i="40"/>
  <c r="G63" i="39"/>
  <c r="G63" i="38"/>
  <c r="M62" i="40"/>
  <c r="M62" i="39"/>
  <c r="M62" i="38"/>
  <c r="I62" i="40"/>
  <c r="I62" i="39"/>
  <c r="I62" i="38"/>
  <c r="E62" i="40"/>
  <c r="E62" i="39"/>
  <c r="E62" i="38"/>
  <c r="O61" i="40"/>
  <c r="O61" i="39"/>
  <c r="O61" i="38"/>
  <c r="K61" i="40"/>
  <c r="K61" i="39"/>
  <c r="K61" i="38"/>
  <c r="G61" i="40"/>
  <c r="G61" i="39"/>
  <c r="G61" i="38"/>
  <c r="Q60" i="40"/>
  <c r="Q60" i="39"/>
  <c r="Q60" i="38"/>
  <c r="M60" i="40"/>
  <c r="M60" i="39"/>
  <c r="M60" i="38"/>
  <c r="I60" i="40"/>
  <c r="I60" i="39"/>
  <c r="I60" i="38"/>
  <c r="E60" i="40"/>
  <c r="E60" i="39"/>
  <c r="E60" i="38"/>
  <c r="O59" i="40"/>
  <c r="O59" i="39"/>
  <c r="O59" i="38"/>
  <c r="K59" i="40"/>
  <c r="K59" i="39"/>
  <c r="K59" i="38"/>
  <c r="G59" i="40"/>
  <c r="G59" i="39"/>
  <c r="G59" i="38"/>
  <c r="Q57" i="40"/>
  <c r="Q57" i="39"/>
  <c r="Q57" i="38"/>
  <c r="M57" i="40"/>
  <c r="M57" i="39"/>
  <c r="M57" i="38"/>
  <c r="I57" i="40"/>
  <c r="I57" i="39"/>
  <c r="I57" i="38"/>
  <c r="E57" i="40"/>
  <c r="E57" i="39"/>
  <c r="E57" i="38"/>
  <c r="O55" i="40"/>
  <c r="O55" i="39"/>
  <c r="O55" i="38"/>
  <c r="K55" i="40"/>
  <c r="K55" i="39"/>
  <c r="K55" i="38"/>
  <c r="G55" i="40"/>
  <c r="G55" i="39"/>
  <c r="G55" i="38"/>
  <c r="Q54" i="40"/>
  <c r="Q54" i="39"/>
  <c r="Q54" i="38"/>
  <c r="M54" i="40"/>
  <c r="M54" i="39"/>
  <c r="M54" i="38"/>
  <c r="I54" i="40"/>
  <c r="I54" i="39"/>
  <c r="I54" i="38"/>
  <c r="E54" i="40"/>
  <c r="E54" i="39"/>
  <c r="E54" i="38"/>
  <c r="O53" i="40"/>
  <c r="O53" i="39"/>
  <c r="O53" i="38"/>
  <c r="K53" i="40"/>
  <c r="K53" i="39"/>
  <c r="K53" i="38"/>
  <c r="G53" i="40"/>
  <c r="G53" i="39"/>
  <c r="G53" i="38"/>
  <c r="Q52" i="40"/>
  <c r="Q52" i="39"/>
  <c r="Q52" i="38"/>
  <c r="M52" i="40"/>
  <c r="M52" i="39"/>
  <c r="M52" i="38"/>
  <c r="I52" i="40"/>
  <c r="I52" i="39"/>
  <c r="I52" i="38"/>
  <c r="E52" i="40"/>
  <c r="E52" i="39"/>
  <c r="E52" i="38"/>
  <c r="O51" i="40"/>
  <c r="O51" i="39"/>
  <c r="O51" i="38"/>
  <c r="K51" i="40"/>
  <c r="K51" i="39"/>
  <c r="K51" i="38"/>
  <c r="G51" i="40"/>
  <c r="G51" i="39"/>
  <c r="G51" i="38"/>
  <c r="Q50" i="40"/>
  <c r="Q50" i="39"/>
  <c r="Q50" i="38"/>
  <c r="M50" i="40"/>
  <c r="M50" i="39"/>
  <c r="M50" i="38"/>
  <c r="I50" i="40"/>
  <c r="I50" i="39"/>
  <c r="I50" i="38"/>
  <c r="E50" i="40"/>
  <c r="E50" i="39"/>
  <c r="E50" i="38"/>
  <c r="O49" i="40"/>
  <c r="O49" i="39"/>
  <c r="O49" i="38"/>
  <c r="K49" i="40"/>
  <c r="K49" i="39"/>
  <c r="K49" i="38"/>
  <c r="G49" i="40"/>
  <c r="G49" i="39"/>
  <c r="G49" i="38"/>
  <c r="Q48" i="40"/>
  <c r="Q48" i="39"/>
  <c r="Q48" i="38"/>
  <c r="M48" i="40"/>
  <c r="M48" i="39"/>
  <c r="M48" i="38"/>
  <c r="I48" i="40"/>
  <c r="I48" i="39"/>
  <c r="I48" i="38"/>
  <c r="E48" i="40"/>
  <c r="E48" i="39"/>
  <c r="E48" i="38"/>
  <c r="O47" i="40"/>
  <c r="O47" i="39"/>
  <c r="O47" i="38"/>
  <c r="K47" i="40"/>
  <c r="K47" i="39"/>
  <c r="K47" i="38"/>
  <c r="G47" i="40"/>
  <c r="G47" i="39"/>
  <c r="G47" i="38"/>
  <c r="Q45" i="40"/>
  <c r="Q45" i="39"/>
  <c r="Q45" i="38"/>
  <c r="M45" i="40"/>
  <c r="M45" i="39"/>
  <c r="M45" i="38"/>
  <c r="I45" i="40"/>
  <c r="I45" i="39"/>
  <c r="I45" i="38"/>
  <c r="O44" i="40"/>
  <c r="O44" i="39"/>
  <c r="O44" i="38"/>
  <c r="K44" i="40"/>
  <c r="K44" i="39"/>
  <c r="K44" i="38"/>
  <c r="G44" i="40"/>
  <c r="G44" i="39"/>
  <c r="G44" i="38"/>
  <c r="Q42" i="40"/>
  <c r="Q42" i="39"/>
  <c r="Q42" i="38"/>
  <c r="M42" i="40"/>
  <c r="M42" i="39"/>
  <c r="M42" i="38"/>
  <c r="I42" i="40"/>
  <c r="I42" i="39"/>
  <c r="I42" i="38"/>
  <c r="E42" i="40"/>
  <c r="E42" i="39"/>
  <c r="E42" i="38"/>
  <c r="O41" i="40"/>
  <c r="O41" i="39"/>
  <c r="O41" i="38"/>
  <c r="K41" i="40"/>
  <c r="K41" i="39"/>
  <c r="K41" i="38"/>
  <c r="G41" i="40"/>
  <c r="G41" i="39"/>
  <c r="G41" i="38"/>
  <c r="Q40" i="40"/>
  <c r="Q40" i="39"/>
  <c r="Q40" i="38"/>
  <c r="M40" i="40"/>
  <c r="M40" i="39"/>
  <c r="M40" i="38"/>
  <c r="I40" i="40"/>
  <c r="I40" i="39"/>
  <c r="I40" i="38"/>
  <c r="E40" i="40"/>
  <c r="E40" i="39"/>
  <c r="E40" i="38"/>
  <c r="O32" i="40"/>
  <c r="O32" i="39"/>
  <c r="O32" i="38"/>
  <c r="K32" i="40"/>
  <c r="K32" i="39"/>
  <c r="K32" i="38"/>
  <c r="G32" i="40"/>
  <c r="G32" i="39"/>
  <c r="G32" i="38"/>
  <c r="Q30" i="40"/>
  <c r="Q30" i="39"/>
  <c r="Q30" i="38"/>
  <c r="M30" i="40"/>
  <c r="M30" i="39"/>
  <c r="M30" i="38"/>
  <c r="I30" i="40"/>
  <c r="I30" i="39"/>
  <c r="I30" i="38"/>
  <c r="E30" i="40"/>
  <c r="E30" i="39"/>
  <c r="E30" i="38"/>
  <c r="O29" i="40"/>
  <c r="O29" i="39"/>
  <c r="O29" i="38"/>
  <c r="K29" i="40"/>
  <c r="K29" i="39"/>
  <c r="K29" i="38"/>
  <c r="G29" i="40"/>
  <c r="G29" i="39"/>
  <c r="G29" i="38"/>
  <c r="Q28" i="40"/>
  <c r="Q28" i="39"/>
  <c r="Q28" i="38"/>
  <c r="M28" i="40"/>
  <c r="M28" i="39"/>
  <c r="M28" i="38"/>
  <c r="I28" i="40"/>
  <c r="I28" i="39"/>
  <c r="I28" i="38"/>
  <c r="E28" i="40"/>
  <c r="E28" i="39"/>
  <c r="E28" i="38"/>
  <c r="O27" i="40"/>
  <c r="O27" i="39"/>
  <c r="O27" i="38"/>
  <c r="K27" i="40"/>
  <c r="K27" i="39"/>
  <c r="K27" i="38"/>
  <c r="G27" i="40"/>
  <c r="G27" i="39"/>
  <c r="G27" i="38"/>
  <c r="Q25" i="40"/>
  <c r="Q25" i="39"/>
  <c r="Q25" i="38"/>
  <c r="M25" i="40"/>
  <c r="M25" i="39"/>
  <c r="M25" i="38"/>
  <c r="I25" i="40"/>
  <c r="I25" i="39"/>
  <c r="I25" i="38"/>
  <c r="O24" i="40"/>
  <c r="O24" i="39"/>
  <c r="O24" i="38"/>
  <c r="K24" i="40"/>
  <c r="K24" i="39"/>
  <c r="K24" i="38"/>
  <c r="G24" i="40"/>
  <c r="G24" i="39"/>
  <c r="G24" i="38"/>
  <c r="Q23" i="40"/>
  <c r="Q23" i="39"/>
  <c r="Q23" i="38"/>
  <c r="M23" i="40"/>
  <c r="M23" i="39"/>
  <c r="M23" i="38"/>
  <c r="I23" i="40"/>
  <c r="I23" i="39"/>
  <c r="I23" i="38"/>
  <c r="E23" i="40"/>
  <c r="E23" i="39"/>
  <c r="E23" i="38"/>
  <c r="O22" i="40"/>
  <c r="O22" i="39"/>
  <c r="O22" i="38"/>
  <c r="K22" i="40"/>
  <c r="K22" i="39"/>
  <c r="K22" i="38"/>
  <c r="G22" i="40"/>
  <c r="G22" i="39"/>
  <c r="G22" i="38"/>
  <c r="Q21" i="40"/>
  <c r="Q21" i="39"/>
  <c r="Q21" i="38"/>
  <c r="M21" i="40"/>
  <c r="M21" i="39"/>
  <c r="M21" i="38"/>
  <c r="I21" i="40"/>
  <c r="I21" i="39"/>
  <c r="I21" i="38"/>
  <c r="E21" i="40"/>
  <c r="E21" i="39"/>
  <c r="E21" i="38"/>
  <c r="O20" i="40"/>
  <c r="O20" i="39"/>
  <c r="O20" i="38"/>
  <c r="K20" i="40"/>
  <c r="K20" i="39"/>
  <c r="K20" i="38"/>
  <c r="G20" i="40"/>
  <c r="G20" i="39"/>
  <c r="G20" i="38"/>
  <c r="O17" i="40"/>
  <c r="O17" i="39"/>
  <c r="O17" i="38"/>
  <c r="K17" i="40"/>
  <c r="K17" i="39"/>
  <c r="K17" i="38"/>
  <c r="G17" i="40"/>
  <c r="G17" i="39"/>
  <c r="G17" i="38"/>
  <c r="Q16" i="40"/>
  <c r="Q16" i="39"/>
  <c r="Q16" i="38"/>
  <c r="M16" i="40"/>
  <c r="M16" i="39"/>
  <c r="M16" i="38"/>
  <c r="I16" i="40"/>
  <c r="I16" i="39"/>
  <c r="I16" i="38"/>
  <c r="E16" i="40"/>
  <c r="E16" i="39"/>
  <c r="E16" i="38"/>
  <c r="O15" i="40"/>
  <c r="O15" i="39"/>
  <c r="O15" i="38"/>
  <c r="K15" i="40"/>
  <c r="K15" i="39"/>
  <c r="K15" i="38"/>
  <c r="G15" i="40"/>
  <c r="G15" i="39"/>
  <c r="G15" i="38"/>
  <c r="Q14" i="40"/>
  <c r="Q14" i="39"/>
  <c r="Q14" i="38"/>
  <c r="M14" i="40"/>
  <c r="M14" i="39"/>
  <c r="M14" i="38"/>
  <c r="I14" i="40"/>
  <c r="I14" i="39"/>
  <c r="I14" i="38"/>
  <c r="E14" i="40"/>
  <c r="E14" i="39"/>
  <c r="E14" i="38"/>
  <c r="O13" i="40"/>
  <c r="O13" i="39"/>
  <c r="O13" i="38"/>
  <c r="K13" i="40"/>
  <c r="K13" i="39"/>
  <c r="K13" i="38"/>
  <c r="G13" i="40"/>
  <c r="G13" i="39"/>
  <c r="G13" i="38"/>
  <c r="Q12" i="40"/>
  <c r="Q12" i="39"/>
  <c r="Q12" i="38"/>
  <c r="M12" i="40"/>
  <c r="M12" i="39"/>
  <c r="M12" i="38"/>
  <c r="I12" i="40"/>
  <c r="I12" i="39"/>
  <c r="I12" i="38"/>
  <c r="O11" i="40"/>
  <c r="O11" i="39"/>
  <c r="O11" i="38"/>
  <c r="K11" i="40"/>
  <c r="K11" i="39"/>
  <c r="K11" i="38"/>
  <c r="G11" i="40"/>
  <c r="G11" i="39"/>
  <c r="G11" i="38"/>
  <c r="Q10" i="40"/>
  <c r="Q10" i="39"/>
  <c r="Q10" i="38"/>
  <c r="M10" i="40"/>
  <c r="M10" i="39"/>
  <c r="M10" i="38"/>
  <c r="I10" i="40"/>
  <c r="I10" i="39"/>
  <c r="I10" i="38"/>
  <c r="E10" i="40"/>
  <c r="E10" i="39"/>
  <c r="E10" i="38"/>
  <c r="O8" i="40"/>
  <c r="O8" i="39"/>
  <c r="O8" i="38"/>
  <c r="K8" i="40"/>
  <c r="K8" i="39"/>
  <c r="K8" i="38"/>
  <c r="G8" i="40"/>
  <c r="G8" i="39"/>
  <c r="G8" i="38"/>
  <c r="Q7" i="40"/>
  <c r="Q7" i="39"/>
  <c r="Q7" i="38"/>
  <c r="M7" i="40"/>
  <c r="M7" i="39"/>
  <c r="M7" i="38"/>
  <c r="I7" i="40"/>
  <c r="I7" i="39"/>
  <c r="I7" i="38"/>
  <c r="O6" i="40"/>
  <c r="O6" i="39"/>
  <c r="O6" i="38"/>
  <c r="K6" i="40"/>
  <c r="K6" i="39"/>
  <c r="K6" i="38"/>
  <c r="G6" i="40"/>
  <c r="G6" i="39"/>
  <c r="G6" i="38"/>
  <c r="Q5" i="40"/>
  <c r="Q5" i="39"/>
  <c r="Q5" i="38"/>
  <c r="I5" i="40"/>
  <c r="I5" i="39"/>
  <c r="I5" i="38"/>
  <c r="O4" i="40"/>
  <c r="O4" i="39"/>
  <c r="O4" i="38"/>
  <c r="K4" i="40"/>
  <c r="K4" i="39"/>
  <c r="K4" i="38"/>
  <c r="G4" i="40"/>
  <c r="G4" i="39"/>
  <c r="G4" i="38"/>
  <c r="E84" i="40"/>
  <c r="E84" i="39"/>
  <c r="E84" i="38"/>
  <c r="I84" i="40"/>
  <c r="I84" i="39"/>
  <c r="I84" i="38"/>
  <c r="M84" i="40"/>
  <c r="M84" i="39"/>
  <c r="M84" i="38"/>
  <c r="Q84" i="40"/>
  <c r="Q84" i="39"/>
  <c r="Q84" i="38"/>
  <c r="G106" i="40"/>
  <c r="G106" i="39"/>
  <c r="G106" i="38"/>
  <c r="Q104" i="40"/>
  <c r="Q104" i="39"/>
  <c r="Q104" i="38"/>
  <c r="M104" i="40"/>
  <c r="M104" i="39"/>
  <c r="M104" i="38"/>
  <c r="I104" i="40"/>
  <c r="I104" i="39"/>
  <c r="I104" i="38"/>
  <c r="E104" i="40"/>
  <c r="E104" i="39"/>
  <c r="E104" i="38"/>
  <c r="O102" i="40"/>
  <c r="O102" i="39"/>
  <c r="O102" i="38"/>
  <c r="K102" i="40"/>
  <c r="K102" i="39"/>
  <c r="K102" i="38"/>
  <c r="G102" i="40"/>
  <c r="G102" i="39"/>
  <c r="G102" i="38"/>
  <c r="Q101" i="40"/>
  <c r="Q101" i="39"/>
  <c r="Q101" i="38"/>
  <c r="M101" i="40"/>
  <c r="M101" i="39"/>
  <c r="M101" i="38"/>
  <c r="I101" i="40"/>
  <c r="I101" i="39"/>
  <c r="I101" i="38"/>
  <c r="E101" i="40"/>
  <c r="E101" i="39"/>
  <c r="E101" i="38"/>
  <c r="O100" i="40"/>
  <c r="O100" i="39"/>
  <c r="O100" i="38"/>
  <c r="K100" i="40"/>
  <c r="K100" i="39"/>
  <c r="K100" i="38"/>
  <c r="G100" i="40"/>
  <c r="G100" i="39"/>
  <c r="G100" i="38"/>
  <c r="Q99" i="40"/>
  <c r="Q99" i="39"/>
  <c r="Q99" i="38"/>
  <c r="M99" i="40"/>
  <c r="M99" i="39"/>
  <c r="M99" i="38"/>
  <c r="I99" i="40"/>
  <c r="I99" i="39"/>
  <c r="I99" i="38"/>
  <c r="E99" i="40"/>
  <c r="E99" i="39"/>
  <c r="E99" i="38"/>
  <c r="O98" i="40"/>
  <c r="O98" i="39"/>
  <c r="O98" i="38"/>
  <c r="K98" i="40"/>
  <c r="K98" i="39"/>
  <c r="K98" i="38"/>
  <c r="G98" i="40"/>
  <c r="G98" i="39"/>
  <c r="G98" i="38"/>
  <c r="Q97" i="40"/>
  <c r="Q97" i="39"/>
  <c r="Q97" i="38"/>
  <c r="M97" i="40"/>
  <c r="M97" i="39"/>
  <c r="M97" i="38"/>
  <c r="I97" i="40"/>
  <c r="I97" i="39"/>
  <c r="I97" i="38"/>
  <c r="E97" i="40"/>
  <c r="E97" i="39"/>
  <c r="E97" i="38"/>
  <c r="O96" i="40"/>
  <c r="O96" i="39"/>
  <c r="O96" i="38"/>
  <c r="K96" i="40"/>
  <c r="K96" i="39"/>
  <c r="K96" i="38"/>
  <c r="G96" i="40"/>
  <c r="G96" i="39"/>
  <c r="G96" i="38"/>
  <c r="Q93" i="40"/>
  <c r="Q93" i="39"/>
  <c r="Q93" i="38"/>
  <c r="M93" i="40"/>
  <c r="M93" i="39"/>
  <c r="M93" i="38"/>
  <c r="I93" i="40"/>
  <c r="I93" i="39"/>
  <c r="I93" i="38"/>
  <c r="E93" i="40"/>
  <c r="E93" i="39"/>
  <c r="E93" i="38"/>
  <c r="O92" i="40"/>
  <c r="O92" i="39"/>
  <c r="O92" i="38"/>
  <c r="K92" i="40"/>
  <c r="K92" i="39"/>
  <c r="K92" i="38"/>
  <c r="G92" i="40"/>
  <c r="G92" i="39"/>
  <c r="G92" i="38"/>
  <c r="Q91" i="40"/>
  <c r="Q91" i="39"/>
  <c r="Q91" i="38"/>
  <c r="M91" i="40"/>
  <c r="M91" i="39"/>
  <c r="M91" i="38"/>
  <c r="I91" i="40"/>
  <c r="I91" i="39"/>
  <c r="I91" i="38"/>
  <c r="E91" i="40"/>
  <c r="E91" i="39"/>
  <c r="E91" i="38"/>
  <c r="O90" i="40"/>
  <c r="O90" i="39"/>
  <c r="O90" i="38"/>
  <c r="K90" i="40"/>
  <c r="K90" i="39"/>
  <c r="K90" i="38"/>
  <c r="G90" i="40"/>
  <c r="G90" i="39"/>
  <c r="G90" i="38"/>
  <c r="Q89" i="40"/>
  <c r="Q89" i="39"/>
  <c r="Q89" i="38"/>
  <c r="M89" i="40"/>
  <c r="M89" i="39"/>
  <c r="M89" i="38"/>
  <c r="I89" i="40"/>
  <c r="I89" i="39"/>
  <c r="I89" i="38"/>
  <c r="E89" i="40"/>
  <c r="E89" i="39"/>
  <c r="E89" i="38"/>
  <c r="O87" i="40"/>
  <c r="O87" i="39"/>
  <c r="O87" i="38"/>
  <c r="K87" i="40"/>
  <c r="K87" i="39"/>
  <c r="K87" i="38"/>
  <c r="G87" i="40"/>
  <c r="G87" i="39"/>
  <c r="G87" i="38"/>
  <c r="Q83" i="40"/>
  <c r="Q83" i="39"/>
  <c r="Q83" i="38"/>
  <c r="M83" i="40"/>
  <c r="M83" i="39"/>
  <c r="M83" i="38"/>
  <c r="I83" i="40"/>
  <c r="I83" i="39"/>
  <c r="I83" i="38"/>
  <c r="E83" i="40"/>
  <c r="E83" i="39"/>
  <c r="E83" i="38"/>
  <c r="O82" i="40"/>
  <c r="O82" i="39"/>
  <c r="O82" i="38"/>
  <c r="K82" i="40"/>
  <c r="K82" i="39"/>
  <c r="K82" i="38"/>
  <c r="G82" i="40"/>
  <c r="G82" i="39"/>
  <c r="G82" i="38"/>
  <c r="Q81" i="40"/>
  <c r="Q81" i="39"/>
  <c r="Q81" i="38"/>
  <c r="M81" i="40"/>
  <c r="M81" i="39"/>
  <c r="M81" i="38"/>
  <c r="I81" i="40"/>
  <c r="I81" i="39"/>
  <c r="I81" i="38"/>
  <c r="O80" i="40"/>
  <c r="O80" i="39"/>
  <c r="O80" i="38"/>
  <c r="K80" i="40"/>
  <c r="K80" i="39"/>
  <c r="K80" i="38"/>
  <c r="G80" i="40"/>
  <c r="G80" i="39"/>
  <c r="G80" i="38"/>
  <c r="Q79" i="40"/>
  <c r="Q79" i="39"/>
  <c r="Q79" i="38"/>
  <c r="M79" i="40"/>
  <c r="M79" i="39"/>
  <c r="M79" i="38"/>
  <c r="I79" i="40"/>
  <c r="I79" i="39"/>
  <c r="I79" i="38"/>
  <c r="O78" i="40"/>
  <c r="O78" i="39"/>
  <c r="O78" i="38"/>
  <c r="K78" i="40"/>
  <c r="K78" i="39"/>
  <c r="K78" i="38"/>
  <c r="G78" i="40"/>
  <c r="G78" i="39"/>
  <c r="G78" i="38"/>
  <c r="Q77" i="40"/>
  <c r="Q77" i="39"/>
  <c r="Q77" i="38"/>
  <c r="M77" i="40"/>
  <c r="M77" i="39"/>
  <c r="M77" i="38"/>
  <c r="I77" i="40"/>
  <c r="I77" i="39"/>
  <c r="I77" i="38"/>
  <c r="E77" i="40"/>
  <c r="E77" i="39"/>
  <c r="E77" i="38"/>
  <c r="O76" i="40"/>
  <c r="O76" i="39"/>
  <c r="O76" i="38"/>
  <c r="K76" i="40"/>
  <c r="K76" i="39"/>
  <c r="K76" i="38"/>
  <c r="G76" i="40"/>
  <c r="G76" i="39"/>
  <c r="G76" i="38"/>
  <c r="Q75" i="40"/>
  <c r="Q75" i="39"/>
  <c r="Q75" i="38"/>
  <c r="M75" i="40"/>
  <c r="M75" i="39"/>
  <c r="M75" i="38"/>
  <c r="I75" i="40"/>
  <c r="I75" i="39"/>
  <c r="I75" i="38"/>
  <c r="E75" i="40"/>
  <c r="E75" i="39"/>
  <c r="E75" i="38"/>
  <c r="O74" i="40"/>
  <c r="O74" i="39"/>
  <c r="O74" i="38"/>
  <c r="K74" i="40"/>
  <c r="K74" i="39"/>
  <c r="K74" i="38"/>
  <c r="G74" i="40"/>
  <c r="G74" i="39"/>
  <c r="G74" i="38"/>
  <c r="Q73" i="40"/>
  <c r="Q73" i="39"/>
  <c r="Q73" i="38"/>
  <c r="M73" i="40"/>
  <c r="M73" i="39"/>
  <c r="M73" i="38"/>
  <c r="I73" i="40"/>
  <c r="I73" i="39"/>
  <c r="I73" i="38"/>
  <c r="E73" i="40"/>
  <c r="E73" i="39"/>
  <c r="E73" i="38"/>
  <c r="O72" i="40"/>
  <c r="O72" i="39"/>
  <c r="O72" i="38"/>
  <c r="K72" i="40"/>
  <c r="K72" i="39"/>
  <c r="K72" i="38"/>
  <c r="G72" i="40"/>
  <c r="G72" i="39"/>
  <c r="G72" i="38"/>
  <c r="Q71" i="40"/>
  <c r="Q71" i="39"/>
  <c r="Q71" i="38"/>
  <c r="M71" i="40"/>
  <c r="M71" i="39"/>
  <c r="M71" i="38"/>
  <c r="I71" i="40"/>
  <c r="I71" i="39"/>
  <c r="I71" i="38"/>
  <c r="E71" i="40"/>
  <c r="E71" i="39"/>
  <c r="E71" i="38"/>
  <c r="O67" i="40"/>
  <c r="O67" i="39"/>
  <c r="O67" i="38"/>
  <c r="K67" i="40"/>
  <c r="K67" i="39"/>
  <c r="K67" i="38"/>
  <c r="G67" i="40"/>
  <c r="G67" i="39"/>
  <c r="G67" i="38"/>
  <c r="Q66" i="40"/>
  <c r="Q66" i="39"/>
  <c r="Q66" i="38"/>
  <c r="M66" i="40"/>
  <c r="M66" i="39"/>
  <c r="M66" i="38"/>
  <c r="I66" i="40"/>
  <c r="I66" i="39"/>
  <c r="I66" i="38"/>
  <c r="E66" i="40"/>
  <c r="E66" i="39"/>
  <c r="E66" i="38"/>
  <c r="O64" i="40"/>
  <c r="O64" i="39"/>
  <c r="O64" i="38"/>
  <c r="K64" i="40"/>
  <c r="K64" i="39"/>
  <c r="K64" i="38"/>
  <c r="G64" i="40"/>
  <c r="G64" i="39"/>
  <c r="G64" i="38"/>
  <c r="Q63" i="40"/>
  <c r="Q63" i="39"/>
  <c r="Q63" i="38"/>
  <c r="M63" i="40"/>
  <c r="M63" i="39"/>
  <c r="M63" i="38"/>
  <c r="I63" i="40"/>
  <c r="I63" i="39"/>
  <c r="I63" i="38"/>
  <c r="E63" i="40"/>
  <c r="E63" i="39"/>
  <c r="E63" i="38"/>
  <c r="O62" i="40"/>
  <c r="O62" i="39"/>
  <c r="O62" i="38"/>
  <c r="K62" i="40"/>
  <c r="K62" i="39"/>
  <c r="K62" i="38"/>
  <c r="G62" i="40"/>
  <c r="G62" i="39"/>
  <c r="G62" i="38"/>
  <c r="Q61" i="40"/>
  <c r="Q61" i="39"/>
  <c r="Q61" i="38"/>
  <c r="M61" i="40"/>
  <c r="M61" i="39"/>
  <c r="M61" i="38"/>
  <c r="I61" i="40"/>
  <c r="I61" i="39"/>
  <c r="I61" i="38"/>
  <c r="E61" i="40"/>
  <c r="E61" i="39"/>
  <c r="E61" i="38"/>
  <c r="O60" i="40"/>
  <c r="O60" i="39"/>
  <c r="O60" i="38"/>
  <c r="K60" i="40"/>
  <c r="K60" i="39"/>
  <c r="K60" i="38"/>
  <c r="G60" i="40"/>
  <c r="G60" i="39"/>
  <c r="G60" i="38"/>
  <c r="Q59" i="40"/>
  <c r="Q59" i="39"/>
  <c r="Q59" i="38"/>
  <c r="M59" i="40"/>
  <c r="M59" i="39"/>
  <c r="M59" i="38"/>
  <c r="I59" i="40"/>
  <c r="I59" i="39"/>
  <c r="I59" i="38"/>
  <c r="E59" i="40"/>
  <c r="E59" i="39"/>
  <c r="E59" i="38"/>
  <c r="O57" i="40"/>
  <c r="O57" i="39"/>
  <c r="O57" i="38"/>
  <c r="K57" i="40"/>
  <c r="K57" i="39"/>
  <c r="K57" i="38"/>
  <c r="G57" i="40"/>
  <c r="G57" i="39"/>
  <c r="G57" i="38"/>
  <c r="Q55" i="40"/>
  <c r="Q55" i="39"/>
  <c r="Q55" i="38"/>
  <c r="M55" i="40"/>
  <c r="M55" i="39"/>
  <c r="M55" i="38"/>
  <c r="I55" i="40"/>
  <c r="I55" i="39"/>
  <c r="I55" i="38"/>
  <c r="O54" i="40"/>
  <c r="O54" i="39"/>
  <c r="O54" i="38"/>
  <c r="G54" i="40"/>
  <c r="G54" i="39"/>
  <c r="G54" i="38"/>
  <c r="Q53" i="40"/>
  <c r="Q53" i="39"/>
  <c r="Q53" i="38"/>
  <c r="M53" i="40"/>
  <c r="M53" i="39"/>
  <c r="M53" i="38"/>
  <c r="I53" i="40"/>
  <c r="I53" i="39"/>
  <c r="I53" i="38"/>
  <c r="E53" i="40"/>
  <c r="E53" i="39"/>
  <c r="E53" i="38"/>
  <c r="O52" i="40"/>
  <c r="O52" i="39"/>
  <c r="O52" i="38"/>
  <c r="K52" i="40"/>
  <c r="K52" i="39"/>
  <c r="K52" i="38"/>
  <c r="G52" i="40"/>
  <c r="G52" i="39"/>
  <c r="G52" i="38"/>
  <c r="Q51" i="40"/>
  <c r="Q51" i="39"/>
  <c r="Q51" i="38"/>
  <c r="M51" i="40"/>
  <c r="M51" i="39"/>
  <c r="M51" i="38"/>
  <c r="I51" i="40"/>
  <c r="I51" i="39"/>
  <c r="I51" i="38"/>
  <c r="E51" i="40"/>
  <c r="E51" i="39"/>
  <c r="E51" i="38"/>
  <c r="O50" i="40"/>
  <c r="O50" i="39"/>
  <c r="O50" i="38"/>
  <c r="K50" i="40"/>
  <c r="K50" i="39"/>
  <c r="K50" i="38"/>
  <c r="G50" i="40"/>
  <c r="G50" i="39"/>
  <c r="G50" i="38"/>
  <c r="Q49" i="40"/>
  <c r="Q49" i="39"/>
  <c r="Q49" i="38"/>
  <c r="M49" i="40"/>
  <c r="M49" i="39"/>
  <c r="M49" i="38"/>
  <c r="I49" i="40"/>
  <c r="I49" i="39"/>
  <c r="I49" i="38"/>
  <c r="E49" i="40"/>
  <c r="E49" i="39"/>
  <c r="E49" i="38"/>
  <c r="O48" i="40"/>
  <c r="O48" i="39"/>
  <c r="O48" i="38"/>
  <c r="K48" i="40"/>
  <c r="K48" i="39"/>
  <c r="K48" i="38"/>
  <c r="G48" i="40"/>
  <c r="G48" i="39"/>
  <c r="G48" i="38"/>
  <c r="Q47" i="40"/>
  <c r="Q47" i="39"/>
  <c r="Q47" i="38"/>
  <c r="M47" i="40"/>
  <c r="M47" i="39"/>
  <c r="M47" i="38"/>
  <c r="I47" i="40"/>
  <c r="I47" i="39"/>
  <c r="I47" i="38"/>
  <c r="E47" i="40"/>
  <c r="E47" i="39"/>
  <c r="E47" i="38"/>
  <c r="O45" i="40"/>
  <c r="O45" i="39"/>
  <c r="O45" i="38"/>
  <c r="K45" i="40"/>
  <c r="K45" i="39"/>
  <c r="K45" i="38"/>
  <c r="G45" i="40"/>
  <c r="G45" i="39"/>
  <c r="G45" i="38"/>
  <c r="Q44" i="40"/>
  <c r="Q44" i="39"/>
  <c r="Q44" i="38"/>
  <c r="M44" i="40"/>
  <c r="M44" i="39"/>
  <c r="M44" i="38"/>
  <c r="I44" i="40"/>
  <c r="I44" i="39"/>
  <c r="I44" i="38"/>
  <c r="E44" i="40"/>
  <c r="E44" i="39"/>
  <c r="E44" i="38"/>
  <c r="O42" i="40"/>
  <c r="O42" i="39"/>
  <c r="O42" i="38"/>
  <c r="K42" i="40"/>
  <c r="K42" i="39"/>
  <c r="K42" i="38"/>
  <c r="G42" i="40"/>
  <c r="G42" i="39"/>
  <c r="G42" i="38"/>
  <c r="Q41" i="40"/>
  <c r="Q41" i="39"/>
  <c r="Q41" i="38"/>
  <c r="M41" i="40"/>
  <c r="M41" i="39"/>
  <c r="M41" i="38"/>
  <c r="I41" i="40"/>
  <c r="I41" i="39"/>
  <c r="I41" i="38"/>
  <c r="E41" i="40"/>
  <c r="E41" i="39"/>
  <c r="E41" i="38"/>
  <c r="O40" i="40"/>
  <c r="O40" i="39"/>
  <c r="O40" i="38"/>
  <c r="K40" i="40"/>
  <c r="K40" i="39"/>
  <c r="K40" i="38"/>
  <c r="G40" i="40"/>
  <c r="G40" i="39"/>
  <c r="G40" i="38"/>
  <c r="Q32" i="40"/>
  <c r="Q32" i="39"/>
  <c r="Q32" i="38"/>
  <c r="M32" i="40"/>
  <c r="M32" i="39"/>
  <c r="M32" i="38"/>
  <c r="I32" i="40"/>
  <c r="I32" i="39"/>
  <c r="I32" i="38"/>
  <c r="E32" i="40"/>
  <c r="E32" i="39"/>
  <c r="E32" i="38"/>
  <c r="O30" i="40"/>
  <c r="O30" i="39"/>
  <c r="O30" i="38"/>
  <c r="K30" i="40"/>
  <c r="K30" i="39"/>
  <c r="K30" i="38"/>
  <c r="G30" i="40"/>
  <c r="G30" i="39"/>
  <c r="G30" i="38"/>
  <c r="Q29" i="40"/>
  <c r="Q29" i="39"/>
  <c r="Q29" i="38"/>
  <c r="M29" i="40"/>
  <c r="M29" i="39"/>
  <c r="M29" i="38"/>
  <c r="I29" i="40"/>
  <c r="I29" i="39"/>
  <c r="I29" i="38"/>
  <c r="E29" i="40"/>
  <c r="E29" i="39"/>
  <c r="E29" i="38"/>
  <c r="O28" i="40"/>
  <c r="O28" i="39"/>
  <c r="O28" i="38"/>
  <c r="K28" i="40"/>
  <c r="K28" i="39"/>
  <c r="K28" i="38"/>
  <c r="G28" i="40"/>
  <c r="G28" i="39"/>
  <c r="G28" i="38"/>
  <c r="Q27" i="40"/>
  <c r="Q27" i="39"/>
  <c r="Q27" i="38"/>
  <c r="M27" i="40"/>
  <c r="M27" i="39"/>
  <c r="M27" i="38"/>
  <c r="I27" i="40"/>
  <c r="I27" i="39"/>
  <c r="I27" i="38"/>
  <c r="E27" i="40"/>
  <c r="E27" i="39"/>
  <c r="E27" i="38"/>
  <c r="O25" i="40"/>
  <c r="O25" i="39"/>
  <c r="O25" i="38"/>
  <c r="K25" i="40"/>
  <c r="K25" i="39"/>
  <c r="K25" i="38"/>
  <c r="G25" i="40"/>
  <c r="G25" i="39"/>
  <c r="G25" i="38"/>
  <c r="Q24" i="40"/>
  <c r="Q24" i="39"/>
  <c r="Q24" i="38"/>
  <c r="M24" i="40"/>
  <c r="M24" i="39"/>
  <c r="M24" i="38"/>
  <c r="I24" i="40"/>
  <c r="I24" i="39"/>
  <c r="I24" i="38"/>
  <c r="E24" i="40"/>
  <c r="E24" i="39"/>
  <c r="E24" i="38"/>
  <c r="O23" i="40"/>
  <c r="O23" i="39"/>
  <c r="O23" i="38"/>
  <c r="K23" i="40"/>
  <c r="K23" i="39"/>
  <c r="K23" i="38"/>
  <c r="G23" i="40"/>
  <c r="G23" i="39"/>
  <c r="G23" i="38"/>
  <c r="Q22" i="40"/>
  <c r="Q22" i="39"/>
  <c r="Q22" i="38"/>
  <c r="M22" i="40"/>
  <c r="M22" i="39"/>
  <c r="M22" i="38"/>
  <c r="I22" i="40"/>
  <c r="I22" i="39"/>
  <c r="I22" i="38"/>
  <c r="E22" i="40"/>
  <c r="E22" i="39"/>
  <c r="E22" i="38"/>
  <c r="O21" i="40"/>
  <c r="O21" i="39"/>
  <c r="O21" i="38"/>
  <c r="K21" i="40"/>
  <c r="K21" i="39"/>
  <c r="K21" i="38"/>
  <c r="G21" i="40"/>
  <c r="G21" i="39"/>
  <c r="G21" i="38"/>
  <c r="Q20" i="40"/>
  <c r="Q20" i="39"/>
  <c r="Q20" i="38"/>
  <c r="M20" i="40"/>
  <c r="M20" i="39"/>
  <c r="M20" i="38"/>
  <c r="I20" i="40"/>
  <c r="I20" i="39"/>
  <c r="I20" i="38"/>
  <c r="E20" i="40"/>
  <c r="E20" i="39"/>
  <c r="E20" i="38"/>
  <c r="Q17" i="40"/>
  <c r="Q17" i="39"/>
  <c r="Q17" i="38"/>
  <c r="M17" i="40"/>
  <c r="M17" i="39"/>
  <c r="M17" i="38"/>
  <c r="I17" i="40"/>
  <c r="I17" i="39"/>
  <c r="I17" i="38"/>
  <c r="E17" i="40"/>
  <c r="E17" i="39"/>
  <c r="E17" i="38"/>
  <c r="O16" i="40"/>
  <c r="O16" i="39"/>
  <c r="O16" i="38"/>
  <c r="K16" i="40"/>
  <c r="K16" i="39"/>
  <c r="K16" i="38"/>
  <c r="G16" i="40"/>
  <c r="G16" i="39"/>
  <c r="G16" i="38"/>
  <c r="Q15" i="40"/>
  <c r="Q15" i="39"/>
  <c r="Q15" i="38"/>
  <c r="M15" i="40"/>
  <c r="M15" i="39"/>
  <c r="M15" i="38"/>
  <c r="I15" i="40"/>
  <c r="I15" i="39"/>
  <c r="I15" i="38"/>
  <c r="E15" i="40"/>
  <c r="E15" i="39"/>
  <c r="E15" i="38"/>
  <c r="O14" i="40"/>
  <c r="O14" i="39"/>
  <c r="O14" i="38"/>
  <c r="K14" i="40"/>
  <c r="K14" i="39"/>
  <c r="K14" i="38"/>
  <c r="G14" i="40"/>
  <c r="G14" i="39"/>
  <c r="G14" i="38"/>
  <c r="Q13" i="40"/>
  <c r="Q13" i="39"/>
  <c r="Q13" i="38"/>
  <c r="M13" i="40"/>
  <c r="M13" i="39"/>
  <c r="M13" i="38"/>
  <c r="I13" i="40"/>
  <c r="I13" i="39"/>
  <c r="I13" i="38"/>
  <c r="E13" i="40"/>
  <c r="E13" i="39"/>
  <c r="E13" i="38"/>
  <c r="O12" i="40"/>
  <c r="O12" i="39"/>
  <c r="O12" i="38"/>
  <c r="K12" i="40"/>
  <c r="K12" i="39"/>
  <c r="K12" i="38"/>
  <c r="G12" i="40"/>
  <c r="G12" i="39"/>
  <c r="G12" i="38"/>
  <c r="Q11" i="40"/>
  <c r="Q11" i="39"/>
  <c r="Q11" i="38"/>
  <c r="M11" i="40"/>
  <c r="M11" i="39"/>
  <c r="M11" i="38"/>
  <c r="I11" i="40"/>
  <c r="I11" i="39"/>
  <c r="I11" i="38"/>
  <c r="E11" i="40"/>
  <c r="E11" i="39"/>
  <c r="E11" i="38"/>
  <c r="O10" i="40"/>
  <c r="O10" i="39"/>
  <c r="O10" i="38"/>
  <c r="K10" i="40"/>
  <c r="K10" i="39"/>
  <c r="K10" i="38"/>
  <c r="G10" i="40"/>
  <c r="G10" i="39"/>
  <c r="G10" i="38"/>
  <c r="Q8" i="40"/>
  <c r="Q8" i="39"/>
  <c r="Q8" i="38"/>
  <c r="M8" i="40"/>
  <c r="M8" i="39"/>
  <c r="M8" i="38"/>
  <c r="I8" i="40"/>
  <c r="I8" i="39"/>
  <c r="I8" i="38"/>
  <c r="O7" i="40"/>
  <c r="O7" i="39"/>
  <c r="O7" i="38"/>
  <c r="K7" i="40"/>
  <c r="K7" i="39"/>
  <c r="K7" i="38"/>
  <c r="G7" i="40"/>
  <c r="G7" i="39"/>
  <c r="G7" i="38"/>
  <c r="Q6" i="40"/>
  <c r="Q6" i="39"/>
  <c r="Q6" i="38"/>
  <c r="M6" i="40"/>
  <c r="M6" i="39"/>
  <c r="M6" i="38"/>
  <c r="I6" i="40"/>
  <c r="I6" i="39"/>
  <c r="I6" i="38"/>
  <c r="O5" i="40"/>
  <c r="O5" i="39"/>
  <c r="O5" i="38"/>
  <c r="K5" i="40"/>
  <c r="K5" i="39"/>
  <c r="K5" i="38"/>
  <c r="G5" i="40"/>
  <c r="G5" i="39"/>
  <c r="G5" i="38"/>
  <c r="Q4" i="40"/>
  <c r="Q4" i="39"/>
  <c r="Q4" i="38"/>
  <c r="I4" i="40"/>
  <c r="I4" i="39"/>
  <c r="I4" i="38"/>
  <c r="G84" i="40"/>
  <c r="G84" i="39"/>
  <c r="G84" i="38"/>
  <c r="K84" i="40"/>
  <c r="K84" i="39"/>
  <c r="K84" i="38"/>
  <c r="O84" i="40"/>
  <c r="O84" i="39"/>
  <c r="O84" i="38"/>
  <c r="O19" i="39"/>
  <c r="O19" i="38"/>
  <c r="K19" i="39"/>
  <c r="K19" i="38"/>
  <c r="G19" i="39"/>
  <c r="G19" i="38"/>
  <c r="Q19" i="39"/>
  <c r="Q19" i="38"/>
  <c r="M19" i="39"/>
  <c r="M19" i="38"/>
  <c r="I19" i="39"/>
  <c r="I19" i="38"/>
  <c r="E19" i="39"/>
  <c r="E19" i="38"/>
  <c r="E140" i="38"/>
  <c r="E140" i="39"/>
  <c r="E8" i="39"/>
  <c r="E8" i="38"/>
  <c r="E7" i="39"/>
  <c r="E7" i="38"/>
  <c r="E6" i="39"/>
  <c r="E6" i="38"/>
  <c r="M5" i="38"/>
  <c r="M5" i="39"/>
  <c r="E5" i="39"/>
  <c r="E5" i="38"/>
  <c r="M4" i="38"/>
  <c r="M4" i="39"/>
  <c r="E12" i="39"/>
  <c r="E12" i="38"/>
  <c r="E25" i="39"/>
  <c r="E25" i="38"/>
  <c r="E45" i="39"/>
  <c r="E45" i="38"/>
  <c r="E55" i="39"/>
  <c r="E55" i="38"/>
  <c r="E72" i="38"/>
  <c r="E72" i="39"/>
  <c r="E81" i="39"/>
  <c r="E81" i="38"/>
  <c r="E79" i="39"/>
  <c r="E79" i="38"/>
  <c r="E80" i="39"/>
  <c r="E80" i="38"/>
  <c r="E78" i="39"/>
  <c r="E78" i="38"/>
  <c r="E113" i="39"/>
  <c r="E113" i="38"/>
  <c r="E107" i="39"/>
  <c r="E107" i="38"/>
  <c r="E125" i="39"/>
  <c r="E125" i="38"/>
  <c r="E122" i="39"/>
  <c r="E122" i="38"/>
  <c r="E126" i="39"/>
  <c r="E126" i="38"/>
  <c r="E124" i="39"/>
  <c r="E124" i="38"/>
  <c r="E128" i="39"/>
  <c r="E128" i="38"/>
  <c r="E144" i="39"/>
  <c r="E144" i="38"/>
  <c r="E141" i="38"/>
  <c r="E141" i="39"/>
  <c r="E4" i="39"/>
  <c r="E4" i="38"/>
  <c r="O144" i="37"/>
  <c r="O144" i="36"/>
  <c r="O144" i="35"/>
  <c r="O144" i="34"/>
  <c r="O144" i="33"/>
  <c r="O144" i="32"/>
  <c r="O144" i="31"/>
  <c r="O144" i="30"/>
  <c r="K144" i="37"/>
  <c r="K144" i="36"/>
  <c r="K144" i="35"/>
  <c r="K144" i="34"/>
  <c r="K144" i="33"/>
  <c r="K144" i="32"/>
  <c r="K144" i="31"/>
  <c r="K144" i="30"/>
  <c r="G144" i="37"/>
  <c r="G144" i="36"/>
  <c r="G144" i="35"/>
  <c r="G144" i="34"/>
  <c r="G144" i="33"/>
  <c r="G144" i="32"/>
  <c r="G144" i="31"/>
  <c r="G144" i="30"/>
  <c r="Q143" i="37"/>
  <c r="Q143" i="36"/>
  <c r="Q143" i="35"/>
  <c r="Q143" i="34"/>
  <c r="Q143" i="33"/>
  <c r="Q143" i="32"/>
  <c r="Q143" i="31"/>
  <c r="Q143" i="30"/>
  <c r="M143" i="37"/>
  <c r="M143" i="36"/>
  <c r="M143" i="35"/>
  <c r="M143" i="34"/>
  <c r="M143" i="33"/>
  <c r="M143" i="32"/>
  <c r="M143" i="31"/>
  <c r="M143" i="30"/>
  <c r="I143" i="37"/>
  <c r="I143" i="36"/>
  <c r="I143" i="35"/>
  <c r="I143" i="34"/>
  <c r="I143" i="33"/>
  <c r="I143" i="32"/>
  <c r="I143" i="31"/>
  <c r="I143" i="30"/>
  <c r="E143" i="37"/>
  <c r="E143" i="36"/>
  <c r="E143" i="35"/>
  <c r="E143" i="34"/>
  <c r="E143" i="33"/>
  <c r="E143" i="32"/>
  <c r="E143" i="31"/>
  <c r="E143" i="30"/>
  <c r="O142" i="37"/>
  <c r="O142" i="36"/>
  <c r="O142" i="35"/>
  <c r="O142" i="34"/>
  <c r="O142" i="33"/>
  <c r="O142" i="32"/>
  <c r="O142" i="31"/>
  <c r="O142" i="30"/>
  <c r="K142" i="37"/>
  <c r="K142" i="36"/>
  <c r="K142" i="35"/>
  <c r="K142" i="34"/>
  <c r="K142" i="33"/>
  <c r="K142" i="32"/>
  <c r="K142" i="31"/>
  <c r="K142" i="30"/>
  <c r="G142" i="37"/>
  <c r="G142" i="36"/>
  <c r="G142" i="35"/>
  <c r="G142" i="34"/>
  <c r="G142" i="33"/>
  <c r="G142" i="32"/>
  <c r="G142" i="31"/>
  <c r="G142" i="30"/>
  <c r="Q141" i="37"/>
  <c r="Q141" i="36"/>
  <c r="Q141" i="35"/>
  <c r="Q141" i="34"/>
  <c r="Q141" i="33"/>
  <c r="Q141" i="32"/>
  <c r="Q141" i="31"/>
  <c r="Q141" i="30"/>
  <c r="M141" i="37"/>
  <c r="M141" i="36"/>
  <c r="M141" i="35"/>
  <c r="M141" i="34"/>
  <c r="M141" i="33"/>
  <c r="M141" i="32"/>
  <c r="M141" i="31"/>
  <c r="M141" i="30"/>
  <c r="I141" i="37"/>
  <c r="I141" i="36"/>
  <c r="I141" i="35"/>
  <c r="I141" i="34"/>
  <c r="I141" i="33"/>
  <c r="I141" i="32"/>
  <c r="I141" i="31"/>
  <c r="I141" i="30"/>
  <c r="E141" i="30"/>
  <c r="E141" i="37"/>
  <c r="E141" i="36"/>
  <c r="E141" i="35"/>
  <c r="E141" i="34"/>
  <c r="E141" i="33"/>
  <c r="E141" i="32"/>
  <c r="E141" i="31"/>
  <c r="O140" i="37"/>
  <c r="O140" i="36"/>
  <c r="O140" i="35"/>
  <c r="O140" i="34"/>
  <c r="O140" i="32"/>
  <c r="O140" i="33"/>
  <c r="O140" i="31"/>
  <c r="O140" i="30"/>
  <c r="K140" i="37"/>
  <c r="K140" i="36"/>
  <c r="K140" i="35"/>
  <c r="K140" i="34"/>
  <c r="K140" i="33"/>
  <c r="K140" i="32"/>
  <c r="K140" i="31"/>
  <c r="K140" i="30"/>
  <c r="G140" i="37"/>
  <c r="G140" i="36"/>
  <c r="G140" i="35"/>
  <c r="G140" i="34"/>
  <c r="G140" i="33"/>
  <c r="G140" i="32"/>
  <c r="G140" i="31"/>
  <c r="G140" i="30"/>
  <c r="Q139" i="37"/>
  <c r="Q139" i="36"/>
  <c r="Q139" i="35"/>
  <c r="Q139" i="34"/>
  <c r="Q139" i="33"/>
  <c r="Q139" i="32"/>
  <c r="Q139" i="31"/>
  <c r="Q139" i="30"/>
  <c r="M139" i="37"/>
  <c r="M139" i="36"/>
  <c r="M139" i="35"/>
  <c r="M139" i="34"/>
  <c r="M139" i="33"/>
  <c r="M139" i="32"/>
  <c r="M139" i="31"/>
  <c r="M139" i="30"/>
  <c r="I139" i="37"/>
  <c r="I139" i="36"/>
  <c r="I139" i="35"/>
  <c r="I139" i="34"/>
  <c r="I139" i="33"/>
  <c r="I139" i="32"/>
  <c r="I139" i="31"/>
  <c r="I139" i="30"/>
  <c r="E139" i="37"/>
  <c r="E139" i="36"/>
  <c r="E139" i="35"/>
  <c r="E139" i="34"/>
  <c r="E139" i="33"/>
  <c r="E139" i="32"/>
  <c r="E139" i="31"/>
  <c r="E139" i="30"/>
  <c r="O136" i="37"/>
  <c r="O136" i="36"/>
  <c r="O136" i="35"/>
  <c r="O136" i="34"/>
  <c r="O136" i="33"/>
  <c r="O136" i="32"/>
  <c r="O136" i="31"/>
  <c r="O136" i="30"/>
  <c r="K136" i="37"/>
  <c r="K136" i="36"/>
  <c r="K136" i="35"/>
  <c r="K136" i="34"/>
  <c r="K136" i="33"/>
  <c r="K136" i="32"/>
  <c r="K136" i="31"/>
  <c r="K136" i="30"/>
  <c r="G136" i="37"/>
  <c r="G136" i="36"/>
  <c r="G136" i="35"/>
  <c r="G136" i="34"/>
  <c r="G136" i="33"/>
  <c r="G136" i="32"/>
  <c r="G136" i="31"/>
  <c r="G136" i="30"/>
  <c r="Q135" i="37"/>
  <c r="Q135" i="36"/>
  <c r="Q135" i="35"/>
  <c r="Q135" i="34"/>
  <c r="Q135" i="33"/>
  <c r="Q135" i="32"/>
  <c r="Q135" i="31"/>
  <c r="Q135" i="30"/>
  <c r="M135" i="37"/>
  <c r="M135" i="36"/>
  <c r="M135" i="35"/>
  <c r="M135" i="34"/>
  <c r="M135" i="33"/>
  <c r="M135" i="32"/>
  <c r="M135" i="31"/>
  <c r="M135" i="30"/>
  <c r="I135" i="37"/>
  <c r="I135" i="36"/>
  <c r="I135" i="35"/>
  <c r="I135" i="34"/>
  <c r="I135" i="33"/>
  <c r="I135" i="32"/>
  <c r="I135" i="31"/>
  <c r="I135" i="30"/>
  <c r="E135" i="37"/>
  <c r="E135" i="36"/>
  <c r="E135" i="35"/>
  <c r="E135" i="34"/>
  <c r="E135" i="33"/>
  <c r="E135" i="32"/>
  <c r="E135" i="31"/>
  <c r="E135" i="30"/>
  <c r="O134" i="37"/>
  <c r="O134" i="36"/>
  <c r="O134" i="35"/>
  <c r="O134" i="34"/>
  <c r="O134" i="33"/>
  <c r="O134" i="32"/>
  <c r="O134" i="31"/>
  <c r="O134" i="30"/>
  <c r="K134" i="37"/>
  <c r="K134" i="36"/>
  <c r="K134" i="35"/>
  <c r="K134" i="34"/>
  <c r="K134" i="33"/>
  <c r="K134" i="32"/>
  <c r="K134" i="31"/>
  <c r="K134" i="30"/>
  <c r="G134" i="37"/>
  <c r="G134" i="36"/>
  <c r="G134" i="35"/>
  <c r="G134" i="34"/>
  <c r="G134" i="33"/>
  <c r="G134" i="32"/>
  <c r="G134" i="31"/>
  <c r="G134" i="30"/>
  <c r="Q133" i="37"/>
  <c r="Q133" i="36"/>
  <c r="Q133" i="35"/>
  <c r="Q133" i="34"/>
  <c r="Q133" i="33"/>
  <c r="Q133" i="32"/>
  <c r="Q133" i="31"/>
  <c r="Q133" i="30"/>
  <c r="M133" i="37"/>
  <c r="M133" i="36"/>
  <c r="M133" i="35"/>
  <c r="M133" i="34"/>
  <c r="M133" i="33"/>
  <c r="M133" i="32"/>
  <c r="M133" i="31"/>
  <c r="M133" i="30"/>
  <c r="I133" i="37"/>
  <c r="I133" i="36"/>
  <c r="I133" i="35"/>
  <c r="I133" i="34"/>
  <c r="I133" i="33"/>
  <c r="I133" i="32"/>
  <c r="I133" i="31"/>
  <c r="I133" i="30"/>
  <c r="E133" i="37"/>
  <c r="E133" i="36"/>
  <c r="E133" i="35"/>
  <c r="E133" i="34"/>
  <c r="E133" i="33"/>
  <c r="E133" i="32"/>
  <c r="E133" i="31"/>
  <c r="E133" i="30"/>
  <c r="O128" i="37"/>
  <c r="O128" i="36"/>
  <c r="O128" i="35"/>
  <c r="O128" i="34"/>
  <c r="O128" i="33"/>
  <c r="O128" i="32"/>
  <c r="O128" i="31"/>
  <c r="O128" i="30"/>
  <c r="K128" i="37"/>
  <c r="K128" i="36"/>
  <c r="K128" i="35"/>
  <c r="K128" i="34"/>
  <c r="K128" i="33"/>
  <c r="K128" i="32"/>
  <c r="K128" i="31"/>
  <c r="K128" i="30"/>
  <c r="G128" i="37"/>
  <c r="G128" i="36"/>
  <c r="G128" i="35"/>
  <c r="G128" i="34"/>
  <c r="G128" i="33"/>
  <c r="G128" i="32"/>
  <c r="G128" i="31"/>
  <c r="G128" i="30"/>
  <c r="Q127" i="37"/>
  <c r="Q127" i="36"/>
  <c r="Q127" i="35"/>
  <c r="Q127" i="34"/>
  <c r="Q127" i="33"/>
  <c r="Q127" i="32"/>
  <c r="Q127" i="31"/>
  <c r="Q127" i="30"/>
  <c r="M127" i="37"/>
  <c r="M127" i="36"/>
  <c r="M127" i="35"/>
  <c r="M127" i="34"/>
  <c r="M127" i="33"/>
  <c r="M127" i="32"/>
  <c r="M127" i="31"/>
  <c r="M127" i="30"/>
  <c r="I127" i="37"/>
  <c r="I127" i="36"/>
  <c r="I127" i="35"/>
  <c r="I127" i="34"/>
  <c r="I127" i="33"/>
  <c r="I127" i="32"/>
  <c r="I127" i="31"/>
  <c r="I127" i="30"/>
  <c r="E127" i="30"/>
  <c r="E127" i="37"/>
  <c r="E127" i="36"/>
  <c r="E127" i="35"/>
  <c r="E127" i="34"/>
  <c r="E127" i="33"/>
  <c r="E127" i="32"/>
  <c r="E127" i="31"/>
  <c r="O126" i="37"/>
  <c r="O126" i="36"/>
  <c r="O126" i="35"/>
  <c r="O126" i="34"/>
  <c r="O126" i="33"/>
  <c r="O126" i="32"/>
  <c r="O126" i="31"/>
  <c r="O126" i="30"/>
  <c r="K126" i="37"/>
  <c r="K126" i="36"/>
  <c r="K126" i="35"/>
  <c r="K126" i="34"/>
  <c r="K126" i="33"/>
  <c r="K126" i="32"/>
  <c r="K126" i="31"/>
  <c r="K126" i="30"/>
  <c r="G126" i="37"/>
  <c r="G126" i="36"/>
  <c r="G126" i="35"/>
  <c r="G126" i="34"/>
  <c r="G126" i="33"/>
  <c r="G126" i="32"/>
  <c r="G126" i="31"/>
  <c r="G126" i="30"/>
  <c r="Q125" i="37"/>
  <c r="Q125" i="36"/>
  <c r="Q125" i="35"/>
  <c r="Q125" i="34"/>
  <c r="Q125" i="32"/>
  <c r="Q125" i="31"/>
  <c r="Q125" i="33"/>
  <c r="Q125" i="30"/>
  <c r="M125" i="37"/>
  <c r="M125" i="36"/>
  <c r="M125" i="35"/>
  <c r="M125" i="34"/>
  <c r="M125" i="33"/>
  <c r="M125" i="32"/>
  <c r="M125" i="31"/>
  <c r="M125" i="30"/>
  <c r="I125" i="37"/>
  <c r="I125" i="36"/>
  <c r="I125" i="35"/>
  <c r="I125" i="34"/>
  <c r="I125" i="32"/>
  <c r="I125" i="31"/>
  <c r="I125" i="33"/>
  <c r="I125" i="30"/>
  <c r="O124" i="37"/>
  <c r="O124" i="36"/>
  <c r="O124" i="35"/>
  <c r="O124" i="34"/>
  <c r="O124" i="33"/>
  <c r="O124" i="32"/>
  <c r="O124" i="31"/>
  <c r="O124" i="30"/>
  <c r="K124" i="37"/>
  <c r="K124" i="36"/>
  <c r="K124" i="35"/>
  <c r="K124" i="34"/>
  <c r="K124" i="33"/>
  <c r="K124" i="32"/>
  <c r="K124" i="31"/>
  <c r="K124" i="30"/>
  <c r="G124" i="37"/>
  <c r="G124" i="36"/>
  <c r="G124" i="35"/>
  <c r="G124" i="34"/>
  <c r="G124" i="33"/>
  <c r="G124" i="32"/>
  <c r="G124" i="31"/>
  <c r="G124" i="30"/>
  <c r="Q122" i="37"/>
  <c r="Q122" i="36"/>
  <c r="Q122" i="35"/>
  <c r="Q122" i="34"/>
  <c r="Q122" i="33"/>
  <c r="Q122" i="32"/>
  <c r="Q122" i="31"/>
  <c r="Q122" i="30"/>
  <c r="M122" i="37"/>
  <c r="M122" i="36"/>
  <c r="M122" i="35"/>
  <c r="M122" i="34"/>
  <c r="M122" i="33"/>
  <c r="M122" i="32"/>
  <c r="M122" i="31"/>
  <c r="M122" i="30"/>
  <c r="I122" i="37"/>
  <c r="I122" i="36"/>
  <c r="I122" i="35"/>
  <c r="I122" i="34"/>
  <c r="I122" i="33"/>
  <c r="I122" i="32"/>
  <c r="I122" i="31"/>
  <c r="I122" i="30"/>
  <c r="O121" i="37"/>
  <c r="O121" i="36"/>
  <c r="O121" i="35"/>
  <c r="O121" i="34"/>
  <c r="O121" i="32"/>
  <c r="O121" i="31"/>
  <c r="O121" i="33"/>
  <c r="O121" i="30"/>
  <c r="K121" i="37"/>
  <c r="K121" i="36"/>
  <c r="K121" i="35"/>
  <c r="K121" i="34"/>
  <c r="K121" i="32"/>
  <c r="K121" i="31"/>
  <c r="K121" i="33"/>
  <c r="K121" i="30"/>
  <c r="G121" i="37"/>
  <c r="G121" i="36"/>
  <c r="G121" i="35"/>
  <c r="G121" i="34"/>
  <c r="G121" i="32"/>
  <c r="G121" i="31"/>
  <c r="G121" i="33"/>
  <c r="G121" i="30"/>
  <c r="Q120" i="37"/>
  <c r="Q120" i="36"/>
  <c r="Q120" i="35"/>
  <c r="Q120" i="34"/>
  <c r="Q120" i="33"/>
  <c r="Q120" i="32"/>
  <c r="Q120" i="31"/>
  <c r="Q120" i="30"/>
  <c r="M120" i="37"/>
  <c r="M120" i="36"/>
  <c r="M120" i="35"/>
  <c r="M120" i="34"/>
  <c r="M120" i="33"/>
  <c r="M120" i="32"/>
  <c r="M120" i="31"/>
  <c r="M120" i="30"/>
  <c r="I120" i="37"/>
  <c r="I120" i="36"/>
  <c r="I120" i="35"/>
  <c r="I120" i="34"/>
  <c r="I120" i="33"/>
  <c r="I120" i="32"/>
  <c r="I120" i="31"/>
  <c r="I120" i="30"/>
  <c r="E120" i="37"/>
  <c r="E120" i="36"/>
  <c r="E120" i="35"/>
  <c r="E120" i="34"/>
  <c r="E120" i="33"/>
  <c r="E120" i="32"/>
  <c r="E120" i="31"/>
  <c r="E120" i="30"/>
  <c r="O118" i="37"/>
  <c r="O118" i="36"/>
  <c r="O118" i="35"/>
  <c r="O118" i="34"/>
  <c r="O118" i="33"/>
  <c r="O118" i="32"/>
  <c r="O118" i="31"/>
  <c r="O118" i="30"/>
  <c r="K118" i="37"/>
  <c r="K118" i="36"/>
  <c r="K118" i="35"/>
  <c r="K118" i="34"/>
  <c r="K118" i="33"/>
  <c r="K118" i="32"/>
  <c r="K118" i="31"/>
  <c r="K118" i="30"/>
  <c r="G118" i="37"/>
  <c r="G118" i="36"/>
  <c r="G118" i="35"/>
  <c r="G118" i="34"/>
  <c r="G118" i="33"/>
  <c r="G118" i="32"/>
  <c r="G118" i="31"/>
  <c r="G118" i="30"/>
  <c r="Q115" i="37"/>
  <c r="Q115" i="36"/>
  <c r="Q115" i="35"/>
  <c r="Q115" i="34"/>
  <c r="Q115" i="32"/>
  <c r="Q115" i="31"/>
  <c r="Q115" i="33"/>
  <c r="Q115" i="30"/>
  <c r="M115" i="37"/>
  <c r="M115" i="36"/>
  <c r="M115" i="35"/>
  <c r="M115" i="34"/>
  <c r="M115" i="32"/>
  <c r="M115" i="31"/>
  <c r="M115" i="33"/>
  <c r="M115" i="30"/>
  <c r="I115" i="37"/>
  <c r="I115" i="36"/>
  <c r="I115" i="35"/>
  <c r="I115" i="34"/>
  <c r="I115" i="32"/>
  <c r="I115" i="31"/>
  <c r="I115" i="33"/>
  <c r="I115" i="30"/>
  <c r="E115" i="37"/>
  <c r="E115" i="36"/>
  <c r="E115" i="35"/>
  <c r="E115" i="34"/>
  <c r="E115" i="32"/>
  <c r="E115" i="31"/>
  <c r="E115" i="33"/>
  <c r="E115" i="30"/>
  <c r="O114" i="37"/>
  <c r="O114" i="36"/>
  <c r="O114" i="35"/>
  <c r="O114" i="34"/>
  <c r="O114" i="32"/>
  <c r="O114" i="31"/>
  <c r="O114" i="33"/>
  <c r="O114" i="30"/>
  <c r="K114" i="37"/>
  <c r="K114" i="36"/>
  <c r="K114" i="35"/>
  <c r="K114" i="34"/>
  <c r="K114" i="32"/>
  <c r="K114" i="31"/>
  <c r="K114" i="33"/>
  <c r="K114" i="30"/>
  <c r="G114" i="37"/>
  <c r="G114" i="36"/>
  <c r="G114" i="35"/>
  <c r="G114" i="34"/>
  <c r="G114" i="32"/>
  <c r="G114" i="31"/>
  <c r="G114" i="33"/>
  <c r="G114" i="30"/>
  <c r="Q113" i="37"/>
  <c r="Q113" i="36"/>
  <c r="Q113" i="35"/>
  <c r="Q113" i="34"/>
  <c r="Q113" i="32"/>
  <c r="Q113" i="31"/>
  <c r="Q113" i="33"/>
  <c r="Q113" i="30"/>
  <c r="M113" i="37"/>
  <c r="M113" i="36"/>
  <c r="M113" i="35"/>
  <c r="M113" i="34"/>
  <c r="M113" i="32"/>
  <c r="M113" i="31"/>
  <c r="M113" i="33"/>
  <c r="M113" i="30"/>
  <c r="I113" i="37"/>
  <c r="I113" i="36"/>
  <c r="I113" i="35"/>
  <c r="I113" i="34"/>
  <c r="I113" i="32"/>
  <c r="I113" i="31"/>
  <c r="I113" i="33"/>
  <c r="I113" i="30"/>
  <c r="O112" i="37"/>
  <c r="O112" i="36"/>
  <c r="O112" i="35"/>
  <c r="O112" i="34"/>
  <c r="O112" i="33"/>
  <c r="O112" i="32"/>
  <c r="O112" i="31"/>
  <c r="O112" i="30"/>
  <c r="K112" i="37"/>
  <c r="K112" i="36"/>
  <c r="K112" i="35"/>
  <c r="K112" i="34"/>
  <c r="K112" i="32"/>
  <c r="K112" i="31"/>
  <c r="K112" i="33"/>
  <c r="K112" i="30"/>
  <c r="G112" i="37"/>
  <c r="G112" i="36"/>
  <c r="G112" i="35"/>
  <c r="G112" i="34"/>
  <c r="G112" i="33"/>
  <c r="G112" i="32"/>
  <c r="G112" i="31"/>
  <c r="G112" i="30"/>
  <c r="Q111" i="37"/>
  <c r="Q111" i="36"/>
  <c r="Q111" i="35"/>
  <c r="Q111" i="34"/>
  <c r="Q111" i="33"/>
  <c r="Q111" i="32"/>
  <c r="Q111" i="31"/>
  <c r="Q111" i="30"/>
  <c r="M111" i="37"/>
  <c r="M111" i="36"/>
  <c r="M111" i="35"/>
  <c r="M111" i="34"/>
  <c r="M111" i="33"/>
  <c r="M111" i="32"/>
  <c r="M111" i="31"/>
  <c r="M111" i="30"/>
  <c r="I111" i="37"/>
  <c r="I111" i="36"/>
  <c r="I111" i="35"/>
  <c r="I111" i="34"/>
  <c r="I111" i="33"/>
  <c r="I111" i="32"/>
  <c r="I111" i="31"/>
  <c r="I111" i="30"/>
  <c r="E111" i="37"/>
  <c r="E111" i="36"/>
  <c r="E111" i="35"/>
  <c r="E111" i="34"/>
  <c r="E111" i="33"/>
  <c r="E111" i="32"/>
  <c r="E111" i="31"/>
  <c r="E111" i="30"/>
  <c r="O110" i="37"/>
  <c r="O110" i="36"/>
  <c r="O110" i="35"/>
  <c r="O110" i="34"/>
  <c r="O110" i="33"/>
  <c r="O110" i="32"/>
  <c r="O110" i="31"/>
  <c r="O110" i="30"/>
  <c r="K110" i="37"/>
  <c r="K110" i="36"/>
  <c r="K110" i="35"/>
  <c r="K110" i="34"/>
  <c r="K110" i="33"/>
  <c r="K110" i="32"/>
  <c r="K110" i="31"/>
  <c r="K110" i="30"/>
  <c r="G110" i="37"/>
  <c r="G110" i="36"/>
  <c r="G110" i="35"/>
  <c r="G110" i="34"/>
  <c r="G110" i="33"/>
  <c r="G110" i="32"/>
  <c r="G110" i="31"/>
  <c r="G110" i="30"/>
  <c r="Q109" i="37"/>
  <c r="Q109" i="36"/>
  <c r="Q109" i="35"/>
  <c r="Q109" i="34"/>
  <c r="Q109" i="33"/>
  <c r="Q109" i="32"/>
  <c r="Q109" i="31"/>
  <c r="Q109" i="30"/>
  <c r="M109" i="37"/>
  <c r="M109" i="36"/>
  <c r="M109" i="35"/>
  <c r="M109" i="34"/>
  <c r="M109" i="33"/>
  <c r="M109" i="32"/>
  <c r="M109" i="31"/>
  <c r="M109" i="30"/>
  <c r="I109" i="37"/>
  <c r="I109" i="36"/>
  <c r="I109" i="35"/>
  <c r="I109" i="34"/>
  <c r="I109" i="33"/>
  <c r="I109" i="32"/>
  <c r="I109" i="31"/>
  <c r="I109" i="30"/>
  <c r="E109" i="37"/>
  <c r="E109" i="36"/>
  <c r="E109" i="35"/>
  <c r="E109" i="34"/>
  <c r="E109" i="33"/>
  <c r="E109" i="32"/>
  <c r="E109" i="31"/>
  <c r="E109" i="30"/>
  <c r="O108" i="37"/>
  <c r="O108" i="36"/>
  <c r="O108" i="35"/>
  <c r="O108" i="34"/>
  <c r="O108" i="33"/>
  <c r="O108" i="32"/>
  <c r="O108" i="31"/>
  <c r="O108" i="30"/>
  <c r="K108" i="37"/>
  <c r="K108" i="36"/>
  <c r="K108" i="35"/>
  <c r="K108" i="34"/>
  <c r="K108" i="33"/>
  <c r="K108" i="32"/>
  <c r="K108" i="31"/>
  <c r="K108" i="30"/>
  <c r="G108" i="37"/>
  <c r="G108" i="36"/>
  <c r="G108" i="35"/>
  <c r="G108" i="34"/>
  <c r="G108" i="33"/>
  <c r="G108" i="32"/>
  <c r="G108" i="31"/>
  <c r="G108" i="30"/>
  <c r="Q107" i="37"/>
  <c r="Q107" i="36"/>
  <c r="Q107" i="35"/>
  <c r="Q107" i="34"/>
  <c r="Q107" i="33"/>
  <c r="Q107" i="32"/>
  <c r="Q107" i="31"/>
  <c r="Q107" i="30"/>
  <c r="M107" i="37"/>
  <c r="M107" i="36"/>
  <c r="M107" i="35"/>
  <c r="M107" i="34"/>
  <c r="M107" i="33"/>
  <c r="M107" i="32"/>
  <c r="M107" i="31"/>
  <c r="M107" i="30"/>
  <c r="I107" i="37"/>
  <c r="I107" i="36"/>
  <c r="I107" i="35"/>
  <c r="I107" i="34"/>
  <c r="I107" i="33"/>
  <c r="I107" i="32"/>
  <c r="I107" i="31"/>
  <c r="I107" i="30"/>
  <c r="O106" i="37"/>
  <c r="O106" i="36"/>
  <c r="O106" i="35"/>
  <c r="O106" i="34"/>
  <c r="O106" i="33"/>
  <c r="O106" i="32"/>
  <c r="O106" i="31"/>
  <c r="O106" i="30"/>
  <c r="K106" i="37"/>
  <c r="K106" i="36"/>
  <c r="K106" i="35"/>
  <c r="K106" i="34"/>
  <c r="K106" i="32"/>
  <c r="K106" i="31"/>
  <c r="K106" i="33"/>
  <c r="K106" i="30"/>
  <c r="G106" i="37"/>
  <c r="G106" i="36"/>
  <c r="G106" i="35"/>
  <c r="G106" i="34"/>
  <c r="G106" i="33"/>
  <c r="G106" i="32"/>
  <c r="G106" i="31"/>
  <c r="G106" i="30"/>
  <c r="Q104" i="37"/>
  <c r="Q104" i="36"/>
  <c r="Q104" i="35"/>
  <c r="Q104" i="34"/>
  <c r="Q104" i="33"/>
  <c r="Q104" i="32"/>
  <c r="Q104" i="31"/>
  <c r="Q104" i="30"/>
  <c r="M104" i="37"/>
  <c r="M104" i="36"/>
  <c r="M104" i="35"/>
  <c r="M104" i="34"/>
  <c r="M104" i="33"/>
  <c r="M104" i="32"/>
  <c r="M104" i="31"/>
  <c r="M104" i="30"/>
  <c r="I104" i="37"/>
  <c r="I104" i="36"/>
  <c r="I104" i="35"/>
  <c r="I104" i="34"/>
  <c r="I104" i="33"/>
  <c r="I104" i="32"/>
  <c r="I104" i="31"/>
  <c r="I104" i="30"/>
  <c r="E104" i="37"/>
  <c r="E104" i="36"/>
  <c r="E104" i="35"/>
  <c r="E104" i="34"/>
  <c r="E104" i="33"/>
  <c r="E104" i="32"/>
  <c r="E104" i="31"/>
  <c r="E104" i="30"/>
  <c r="O102" i="37"/>
  <c r="O102" i="36"/>
  <c r="O102" i="35"/>
  <c r="O102" i="34"/>
  <c r="O102" i="33"/>
  <c r="O102" i="32"/>
  <c r="O102" i="31"/>
  <c r="O102" i="30"/>
  <c r="K102" i="37"/>
  <c r="K102" i="36"/>
  <c r="K102" i="35"/>
  <c r="K102" i="34"/>
  <c r="K102" i="33"/>
  <c r="K102" i="32"/>
  <c r="K102" i="31"/>
  <c r="K102" i="30"/>
  <c r="G102" i="37"/>
  <c r="G102" i="36"/>
  <c r="G102" i="35"/>
  <c r="G102" i="34"/>
  <c r="G102" i="33"/>
  <c r="G102" i="32"/>
  <c r="G102" i="31"/>
  <c r="G102" i="30"/>
  <c r="Q144" i="37"/>
  <c r="Q144" i="36"/>
  <c r="Q144" i="35"/>
  <c r="Q144" i="34"/>
  <c r="Q144" i="33"/>
  <c r="Q144" i="32"/>
  <c r="Q144" i="31"/>
  <c r="Q144" i="30"/>
  <c r="M144" i="37"/>
  <c r="M144" i="36"/>
  <c r="M144" i="35"/>
  <c r="M144" i="34"/>
  <c r="M144" i="33"/>
  <c r="M144" i="32"/>
  <c r="M144" i="31"/>
  <c r="M144" i="30"/>
  <c r="I144" i="37"/>
  <c r="I144" i="36"/>
  <c r="I144" i="35"/>
  <c r="I144" i="34"/>
  <c r="I144" i="33"/>
  <c r="I144" i="32"/>
  <c r="I144" i="31"/>
  <c r="I144" i="30"/>
  <c r="E144" i="30"/>
  <c r="E144" i="37"/>
  <c r="E144" i="36"/>
  <c r="E144" i="35"/>
  <c r="E144" i="34"/>
  <c r="E144" i="33"/>
  <c r="E144" i="32"/>
  <c r="E144" i="31"/>
  <c r="O143" i="37"/>
  <c r="O143" i="36"/>
  <c r="O143" i="35"/>
  <c r="O143" i="34"/>
  <c r="O143" i="32"/>
  <c r="O143" i="31"/>
  <c r="O143" i="33"/>
  <c r="O143" i="30"/>
  <c r="K143" i="37"/>
  <c r="K143" i="36"/>
  <c r="K143" i="35"/>
  <c r="K143" i="34"/>
  <c r="K143" i="33"/>
  <c r="K143" i="32"/>
  <c r="K143" i="31"/>
  <c r="K143" i="30"/>
  <c r="G143" i="37"/>
  <c r="G143" i="36"/>
  <c r="G143" i="35"/>
  <c r="G143" i="34"/>
  <c r="G143" i="32"/>
  <c r="G143" i="31"/>
  <c r="G143" i="33"/>
  <c r="G143" i="30"/>
  <c r="Q142" i="37"/>
  <c r="Q142" i="36"/>
  <c r="Q142" i="35"/>
  <c r="Q142" i="34"/>
  <c r="Q142" i="33"/>
  <c r="Q142" i="32"/>
  <c r="Q142" i="31"/>
  <c r="Q142" i="30"/>
  <c r="I142" i="37"/>
  <c r="I142" i="36"/>
  <c r="I142" i="35"/>
  <c r="I142" i="34"/>
  <c r="I142" i="33"/>
  <c r="I142" i="32"/>
  <c r="I142" i="31"/>
  <c r="I142" i="30"/>
  <c r="E142" i="37"/>
  <c r="E142" i="36"/>
  <c r="E142" i="35"/>
  <c r="E142" i="34"/>
  <c r="E142" i="33"/>
  <c r="E142" i="32"/>
  <c r="E142" i="31"/>
  <c r="E142" i="30"/>
  <c r="O141" i="37"/>
  <c r="O141" i="36"/>
  <c r="O141" i="35"/>
  <c r="O141" i="34"/>
  <c r="O141" i="33"/>
  <c r="O141" i="32"/>
  <c r="O141" i="31"/>
  <c r="O141" i="30"/>
  <c r="K141" i="37"/>
  <c r="K141" i="36"/>
  <c r="K141" i="35"/>
  <c r="K141" i="34"/>
  <c r="K141" i="33"/>
  <c r="K141" i="32"/>
  <c r="K141" i="31"/>
  <c r="K141" i="30"/>
  <c r="G141" i="37"/>
  <c r="G141" i="36"/>
  <c r="G141" i="35"/>
  <c r="G141" i="34"/>
  <c r="G141" i="33"/>
  <c r="G141" i="32"/>
  <c r="G141" i="31"/>
  <c r="G141" i="30"/>
  <c r="Q140" i="37"/>
  <c r="Q140" i="36"/>
  <c r="Q140" i="35"/>
  <c r="Q140" i="34"/>
  <c r="Q140" i="33"/>
  <c r="Q140" i="32"/>
  <c r="Q140" i="31"/>
  <c r="Q140" i="30"/>
  <c r="M140" i="37"/>
  <c r="M140" i="36"/>
  <c r="M140" i="35"/>
  <c r="M140" i="34"/>
  <c r="M140" i="33"/>
  <c r="M140" i="32"/>
  <c r="M140" i="31"/>
  <c r="M140" i="30"/>
  <c r="I140" i="37"/>
  <c r="I140" i="36"/>
  <c r="I140" i="35"/>
  <c r="I140" i="34"/>
  <c r="I140" i="33"/>
  <c r="I140" i="32"/>
  <c r="I140" i="31"/>
  <c r="I140" i="30"/>
  <c r="E140" i="37"/>
  <c r="E140" i="36"/>
  <c r="E140" i="35"/>
  <c r="E140" i="34"/>
  <c r="E140" i="33"/>
  <c r="E140" i="32"/>
  <c r="E140" i="31"/>
  <c r="E140" i="30"/>
  <c r="O139" i="37"/>
  <c r="O139" i="36"/>
  <c r="O139" i="35"/>
  <c r="O139" i="34"/>
  <c r="O139" i="33"/>
  <c r="O139" i="32"/>
  <c r="O139" i="31"/>
  <c r="O139" i="30"/>
  <c r="K139" i="37"/>
  <c r="K139" i="36"/>
  <c r="K139" i="35"/>
  <c r="K139" i="34"/>
  <c r="K139" i="33"/>
  <c r="K139" i="32"/>
  <c r="K139" i="31"/>
  <c r="K139" i="30"/>
  <c r="G139" i="37"/>
  <c r="G139" i="36"/>
  <c r="G139" i="35"/>
  <c r="G139" i="34"/>
  <c r="G139" i="33"/>
  <c r="G139" i="32"/>
  <c r="G139" i="31"/>
  <c r="G139" i="30"/>
  <c r="Q136" i="37"/>
  <c r="Q136" i="36"/>
  <c r="Q136" i="35"/>
  <c r="Q136" i="34"/>
  <c r="Q136" i="33"/>
  <c r="Q136" i="32"/>
  <c r="Q136" i="31"/>
  <c r="Q136" i="30"/>
  <c r="M136" i="37"/>
  <c r="M136" i="36"/>
  <c r="M136" i="35"/>
  <c r="M136" i="34"/>
  <c r="M136" i="33"/>
  <c r="M136" i="32"/>
  <c r="M136" i="31"/>
  <c r="M136" i="30"/>
  <c r="I136" i="37"/>
  <c r="I136" i="36"/>
  <c r="I136" i="35"/>
  <c r="I136" i="34"/>
  <c r="I136" i="33"/>
  <c r="I136" i="32"/>
  <c r="I136" i="31"/>
  <c r="I136" i="30"/>
  <c r="E136" i="37"/>
  <c r="E136" i="36"/>
  <c r="E136" i="35"/>
  <c r="E136" i="34"/>
  <c r="E136" i="33"/>
  <c r="E136" i="32"/>
  <c r="E136" i="31"/>
  <c r="E136" i="30"/>
  <c r="O135" i="37"/>
  <c r="O135" i="36"/>
  <c r="O135" i="35"/>
  <c r="O135" i="34"/>
  <c r="O135" i="33"/>
  <c r="O135" i="32"/>
  <c r="O135" i="31"/>
  <c r="O135" i="30"/>
  <c r="K135" i="37"/>
  <c r="K135" i="36"/>
  <c r="K135" i="35"/>
  <c r="K135" i="34"/>
  <c r="K135" i="33"/>
  <c r="K135" i="32"/>
  <c r="K135" i="31"/>
  <c r="K135" i="30"/>
  <c r="G135" i="37"/>
  <c r="G135" i="36"/>
  <c r="G135" i="35"/>
  <c r="G135" i="34"/>
  <c r="G135" i="33"/>
  <c r="G135" i="32"/>
  <c r="G135" i="31"/>
  <c r="G135" i="30"/>
  <c r="Q134" i="37"/>
  <c r="Q134" i="36"/>
  <c r="Q134" i="35"/>
  <c r="Q134" i="34"/>
  <c r="Q134" i="33"/>
  <c r="Q134" i="32"/>
  <c r="Q134" i="31"/>
  <c r="Q134" i="30"/>
  <c r="M134" i="37"/>
  <c r="M134" i="36"/>
  <c r="M134" i="35"/>
  <c r="M134" i="34"/>
  <c r="M134" i="33"/>
  <c r="M134" i="32"/>
  <c r="M134" i="31"/>
  <c r="M134" i="30"/>
  <c r="I134" i="37"/>
  <c r="I134" i="36"/>
  <c r="I134" i="35"/>
  <c r="I134" i="34"/>
  <c r="I134" i="33"/>
  <c r="I134" i="32"/>
  <c r="I134" i="31"/>
  <c r="I134" i="30"/>
  <c r="E134" i="37"/>
  <c r="E134" i="36"/>
  <c r="E134" i="35"/>
  <c r="E134" i="34"/>
  <c r="E134" i="33"/>
  <c r="E134" i="32"/>
  <c r="E134" i="31"/>
  <c r="E134" i="30"/>
  <c r="O133" i="37"/>
  <c r="O133" i="36"/>
  <c r="O133" i="35"/>
  <c r="O133" i="34"/>
  <c r="O133" i="33"/>
  <c r="O133" i="32"/>
  <c r="O133" i="31"/>
  <c r="O133" i="30"/>
  <c r="K133" i="37"/>
  <c r="K133" i="36"/>
  <c r="K133" i="35"/>
  <c r="K133" i="34"/>
  <c r="K133" i="33"/>
  <c r="K133" i="32"/>
  <c r="K133" i="31"/>
  <c r="K133" i="30"/>
  <c r="G133" i="37"/>
  <c r="G133" i="36"/>
  <c r="G133" i="35"/>
  <c r="G133" i="34"/>
  <c r="G133" i="33"/>
  <c r="G133" i="32"/>
  <c r="G133" i="31"/>
  <c r="G133" i="30"/>
  <c r="Q128" i="37"/>
  <c r="Q128" i="36"/>
  <c r="Q128" i="35"/>
  <c r="Q128" i="34"/>
  <c r="Q128" i="33"/>
  <c r="Q128" i="32"/>
  <c r="Q128" i="31"/>
  <c r="Q128" i="30"/>
  <c r="M128" i="37"/>
  <c r="M128" i="36"/>
  <c r="M128" i="35"/>
  <c r="M128" i="34"/>
  <c r="M128" i="33"/>
  <c r="M128" i="32"/>
  <c r="M128" i="31"/>
  <c r="M128" i="30"/>
  <c r="I128" i="30"/>
  <c r="I128" i="37"/>
  <c r="I128" i="36"/>
  <c r="I128" i="35"/>
  <c r="I128" i="34"/>
  <c r="I128" i="33"/>
  <c r="I128" i="32"/>
  <c r="I128" i="31"/>
  <c r="O127" i="37"/>
  <c r="O127" i="36"/>
  <c r="O127" i="35"/>
  <c r="O127" i="34"/>
  <c r="O127" i="33"/>
  <c r="O127" i="32"/>
  <c r="O127" i="31"/>
  <c r="O127" i="30"/>
  <c r="K127" i="37"/>
  <c r="K127" i="36"/>
  <c r="K127" i="35"/>
  <c r="K127" i="34"/>
  <c r="K127" i="33"/>
  <c r="K127" i="32"/>
  <c r="K127" i="31"/>
  <c r="K127" i="30"/>
  <c r="G127" i="37"/>
  <c r="G127" i="36"/>
  <c r="G127" i="35"/>
  <c r="G127" i="34"/>
  <c r="G127" i="33"/>
  <c r="G127" i="32"/>
  <c r="G127" i="31"/>
  <c r="G127" i="30"/>
  <c r="Q126" i="37"/>
  <c r="Q126" i="36"/>
  <c r="Q126" i="35"/>
  <c r="Q126" i="34"/>
  <c r="Q126" i="33"/>
  <c r="Q126" i="32"/>
  <c r="Q126" i="31"/>
  <c r="Q126" i="30"/>
  <c r="M126" i="37"/>
  <c r="M126" i="36"/>
  <c r="M126" i="35"/>
  <c r="M126" i="34"/>
  <c r="M126" i="33"/>
  <c r="M126" i="32"/>
  <c r="M126" i="31"/>
  <c r="M126" i="30"/>
  <c r="I126" i="37"/>
  <c r="I126" i="36"/>
  <c r="I126" i="35"/>
  <c r="I126" i="34"/>
  <c r="I126" i="33"/>
  <c r="I126" i="32"/>
  <c r="I126" i="31"/>
  <c r="I126" i="30"/>
  <c r="O125" i="37"/>
  <c r="O125" i="36"/>
  <c r="O125" i="35"/>
  <c r="O125" i="34"/>
  <c r="O125" i="33"/>
  <c r="O125" i="32"/>
  <c r="O125" i="31"/>
  <c r="O125" i="30"/>
  <c r="K125" i="37"/>
  <c r="K125" i="36"/>
  <c r="K125" i="35"/>
  <c r="K125" i="34"/>
  <c r="K125" i="33"/>
  <c r="K125" i="32"/>
  <c r="K125" i="31"/>
  <c r="K125" i="30"/>
  <c r="G125" i="37"/>
  <c r="G125" i="36"/>
  <c r="G125" i="35"/>
  <c r="G125" i="34"/>
  <c r="G125" i="33"/>
  <c r="G125" i="32"/>
  <c r="G125" i="31"/>
  <c r="G125" i="30"/>
  <c r="Q124" i="37"/>
  <c r="Q124" i="36"/>
  <c r="Q124" i="35"/>
  <c r="Q124" i="34"/>
  <c r="Q124" i="33"/>
  <c r="Q124" i="32"/>
  <c r="Q124" i="31"/>
  <c r="Q124" i="30"/>
  <c r="M124" i="37"/>
  <c r="M124" i="36"/>
  <c r="M124" i="35"/>
  <c r="M124" i="34"/>
  <c r="M124" i="33"/>
  <c r="M124" i="32"/>
  <c r="M124" i="31"/>
  <c r="M124" i="30"/>
  <c r="I124" i="37"/>
  <c r="I124" i="36"/>
  <c r="I124" i="35"/>
  <c r="I124" i="34"/>
  <c r="I124" i="33"/>
  <c r="I124" i="32"/>
  <c r="I124" i="31"/>
  <c r="I124" i="30"/>
  <c r="E124" i="37"/>
  <c r="E124" i="36"/>
  <c r="E124" i="35"/>
  <c r="E124" i="34"/>
  <c r="E124" i="33"/>
  <c r="E124" i="32"/>
  <c r="E124" i="31"/>
  <c r="E124" i="30"/>
  <c r="O122" i="37"/>
  <c r="O122" i="36"/>
  <c r="O122" i="35"/>
  <c r="O122" i="34"/>
  <c r="O122" i="33"/>
  <c r="O122" i="32"/>
  <c r="O122" i="31"/>
  <c r="O122" i="30"/>
  <c r="K122" i="37"/>
  <c r="K122" i="36"/>
  <c r="K122" i="35"/>
  <c r="K122" i="34"/>
  <c r="K122" i="33"/>
  <c r="K122" i="32"/>
  <c r="K122" i="31"/>
  <c r="K122" i="30"/>
  <c r="G122" i="37"/>
  <c r="G122" i="36"/>
  <c r="G122" i="35"/>
  <c r="G122" i="34"/>
  <c r="G122" i="33"/>
  <c r="G122" i="32"/>
  <c r="G122" i="31"/>
  <c r="G122" i="30"/>
  <c r="Q121" i="37"/>
  <c r="Q121" i="36"/>
  <c r="Q121" i="35"/>
  <c r="Q121" i="34"/>
  <c r="Q121" i="32"/>
  <c r="Q121" i="31"/>
  <c r="Q121" i="33"/>
  <c r="Q121" i="30"/>
  <c r="M121" i="37"/>
  <c r="M121" i="36"/>
  <c r="M121" i="35"/>
  <c r="M121" i="34"/>
  <c r="M121" i="32"/>
  <c r="M121" i="31"/>
  <c r="M121" i="33"/>
  <c r="M121" i="30"/>
  <c r="I121" i="37"/>
  <c r="I121" i="36"/>
  <c r="I121" i="35"/>
  <c r="I121" i="34"/>
  <c r="I121" i="32"/>
  <c r="I121" i="31"/>
  <c r="I121" i="33"/>
  <c r="I121" i="30"/>
  <c r="E121" i="37"/>
  <c r="E121" i="36"/>
  <c r="E121" i="35"/>
  <c r="E121" i="34"/>
  <c r="E121" i="32"/>
  <c r="E121" i="31"/>
  <c r="E121" i="33"/>
  <c r="E121" i="30"/>
  <c r="O120" i="37"/>
  <c r="O120" i="36"/>
  <c r="O120" i="35"/>
  <c r="O120" i="34"/>
  <c r="O120" i="33"/>
  <c r="O120" i="32"/>
  <c r="O120" i="31"/>
  <c r="O120" i="30"/>
  <c r="K120" i="37"/>
  <c r="K120" i="36"/>
  <c r="K120" i="35"/>
  <c r="K120" i="34"/>
  <c r="K120" i="33"/>
  <c r="K120" i="32"/>
  <c r="K120" i="31"/>
  <c r="K120" i="30"/>
  <c r="G120" i="37"/>
  <c r="G120" i="36"/>
  <c r="G120" i="35"/>
  <c r="G120" i="34"/>
  <c r="G120" i="33"/>
  <c r="G120" i="32"/>
  <c r="G120" i="31"/>
  <c r="G120" i="30"/>
  <c r="Q118" i="37"/>
  <c r="Q118" i="36"/>
  <c r="Q118" i="35"/>
  <c r="Q118" i="34"/>
  <c r="Q118" i="33"/>
  <c r="Q118" i="32"/>
  <c r="Q118" i="31"/>
  <c r="Q118" i="30"/>
  <c r="M118" i="37"/>
  <c r="M118" i="36"/>
  <c r="M118" i="35"/>
  <c r="M118" i="34"/>
  <c r="M118" i="33"/>
  <c r="M118" i="32"/>
  <c r="M118" i="31"/>
  <c r="M118" i="30"/>
  <c r="I118" i="37"/>
  <c r="I118" i="36"/>
  <c r="I118" i="35"/>
  <c r="I118" i="34"/>
  <c r="I118" i="33"/>
  <c r="I118" i="32"/>
  <c r="I118" i="31"/>
  <c r="I118" i="30"/>
  <c r="E118" i="37"/>
  <c r="E118" i="36"/>
  <c r="E118" i="35"/>
  <c r="E118" i="34"/>
  <c r="E118" i="33"/>
  <c r="E118" i="32"/>
  <c r="E118" i="31"/>
  <c r="E118" i="30"/>
  <c r="O115" i="37"/>
  <c r="O115" i="36"/>
  <c r="O115" i="35"/>
  <c r="O115" i="34"/>
  <c r="O115" i="32"/>
  <c r="O115" i="31"/>
  <c r="O115" i="33"/>
  <c r="O115" i="30"/>
  <c r="K115" i="37"/>
  <c r="K115" i="36"/>
  <c r="K115" i="35"/>
  <c r="K115" i="34"/>
  <c r="K115" i="32"/>
  <c r="K115" i="31"/>
  <c r="K115" i="33"/>
  <c r="K115" i="30"/>
  <c r="G115" i="37"/>
  <c r="G115" i="36"/>
  <c r="G115" i="35"/>
  <c r="G115" i="34"/>
  <c r="G115" i="32"/>
  <c r="G115" i="31"/>
  <c r="G115" i="33"/>
  <c r="G115" i="30"/>
  <c r="Q114" i="37"/>
  <c r="Q114" i="36"/>
  <c r="Q114" i="35"/>
  <c r="Q114" i="34"/>
  <c r="Q114" i="32"/>
  <c r="Q114" i="31"/>
  <c r="Q114" i="33"/>
  <c r="Q114" i="30"/>
  <c r="M114" i="37"/>
  <c r="M114" i="36"/>
  <c r="M114" i="35"/>
  <c r="M114" i="34"/>
  <c r="M114" i="32"/>
  <c r="M114" i="31"/>
  <c r="M114" i="33"/>
  <c r="M114" i="30"/>
  <c r="I114" i="37"/>
  <c r="I114" i="36"/>
  <c r="I114" i="35"/>
  <c r="I114" i="34"/>
  <c r="I114" i="32"/>
  <c r="I114" i="31"/>
  <c r="I114" i="33"/>
  <c r="I114" i="30"/>
  <c r="E114" i="37"/>
  <c r="E114" i="36"/>
  <c r="E114" i="35"/>
  <c r="E114" i="34"/>
  <c r="E114" i="32"/>
  <c r="E114" i="31"/>
  <c r="E114" i="33"/>
  <c r="E114" i="30"/>
  <c r="O113" i="37"/>
  <c r="O113" i="36"/>
  <c r="O113" i="35"/>
  <c r="O113" i="34"/>
  <c r="O113" i="32"/>
  <c r="O113" i="31"/>
  <c r="O113" i="33"/>
  <c r="O113" i="30"/>
  <c r="K113" i="37"/>
  <c r="K113" i="36"/>
  <c r="K113" i="35"/>
  <c r="K113" i="34"/>
  <c r="K113" i="32"/>
  <c r="K113" i="31"/>
  <c r="K113" i="33"/>
  <c r="K113" i="30"/>
  <c r="G113" i="37"/>
  <c r="G113" i="36"/>
  <c r="G113" i="35"/>
  <c r="G113" i="34"/>
  <c r="G113" i="32"/>
  <c r="G113" i="31"/>
  <c r="G113" i="33"/>
  <c r="G113" i="30"/>
  <c r="Q112" i="37"/>
  <c r="Q112" i="36"/>
  <c r="Q112" i="35"/>
  <c r="Q112" i="34"/>
  <c r="Q112" i="33"/>
  <c r="Q112" i="32"/>
  <c r="Q112" i="31"/>
  <c r="Q112" i="30"/>
  <c r="M112" i="37"/>
  <c r="M112" i="36"/>
  <c r="M112" i="35"/>
  <c r="M112" i="34"/>
  <c r="M112" i="33"/>
  <c r="M112" i="32"/>
  <c r="M112" i="31"/>
  <c r="M112" i="30"/>
  <c r="I112" i="37"/>
  <c r="I112" i="36"/>
  <c r="I112" i="35"/>
  <c r="I112" i="34"/>
  <c r="I112" i="33"/>
  <c r="I112" i="32"/>
  <c r="I112" i="31"/>
  <c r="I112" i="30"/>
  <c r="E112" i="37"/>
  <c r="E112" i="36"/>
  <c r="E112" i="35"/>
  <c r="E112" i="34"/>
  <c r="E112" i="33"/>
  <c r="E112" i="32"/>
  <c r="E112" i="31"/>
  <c r="E112" i="30"/>
  <c r="O111" i="37"/>
  <c r="O111" i="36"/>
  <c r="O111" i="35"/>
  <c r="O111" i="34"/>
  <c r="O111" i="33"/>
  <c r="O111" i="32"/>
  <c r="O111" i="31"/>
  <c r="O111" i="30"/>
  <c r="K111" i="37"/>
  <c r="K111" i="36"/>
  <c r="K111" i="35"/>
  <c r="K111" i="34"/>
  <c r="K111" i="33"/>
  <c r="K111" i="32"/>
  <c r="K111" i="31"/>
  <c r="K111" i="30"/>
  <c r="G111" i="37"/>
  <c r="G111" i="36"/>
  <c r="G111" i="35"/>
  <c r="G111" i="34"/>
  <c r="G111" i="33"/>
  <c r="G111" i="32"/>
  <c r="G111" i="31"/>
  <c r="G111" i="30"/>
  <c r="Q110" i="37"/>
  <c r="Q110" i="36"/>
  <c r="Q110" i="35"/>
  <c r="Q110" i="34"/>
  <c r="Q110" i="33"/>
  <c r="Q110" i="32"/>
  <c r="Q110" i="31"/>
  <c r="Q110" i="30"/>
  <c r="M110" i="37"/>
  <c r="M110" i="36"/>
  <c r="M110" i="35"/>
  <c r="M110" i="34"/>
  <c r="M110" i="33"/>
  <c r="M110" i="32"/>
  <c r="M110" i="31"/>
  <c r="M110" i="30"/>
  <c r="I110" i="37"/>
  <c r="I110" i="36"/>
  <c r="I110" i="35"/>
  <c r="I110" i="34"/>
  <c r="I110" i="33"/>
  <c r="I110" i="32"/>
  <c r="I110" i="31"/>
  <c r="I110" i="30"/>
  <c r="E110" i="37"/>
  <c r="E110" i="36"/>
  <c r="E110" i="35"/>
  <c r="E110" i="34"/>
  <c r="E110" i="33"/>
  <c r="E110" i="32"/>
  <c r="E110" i="31"/>
  <c r="E110" i="30"/>
  <c r="O109" i="37"/>
  <c r="O109" i="36"/>
  <c r="O109" i="35"/>
  <c r="O109" i="34"/>
  <c r="O109" i="33"/>
  <c r="O109" i="32"/>
  <c r="O109" i="31"/>
  <c r="O109" i="30"/>
  <c r="K109" i="37"/>
  <c r="K109" i="36"/>
  <c r="K109" i="35"/>
  <c r="K109" i="34"/>
  <c r="K109" i="33"/>
  <c r="K109" i="32"/>
  <c r="K109" i="31"/>
  <c r="K109" i="30"/>
  <c r="G109" i="37"/>
  <c r="G109" i="36"/>
  <c r="G109" i="35"/>
  <c r="G109" i="34"/>
  <c r="G109" i="33"/>
  <c r="G109" i="32"/>
  <c r="G109" i="31"/>
  <c r="G109" i="30"/>
  <c r="Q108" i="37"/>
  <c r="Q108" i="36"/>
  <c r="Q108" i="35"/>
  <c r="Q108" i="34"/>
  <c r="Q108" i="33"/>
  <c r="Q108" i="32"/>
  <c r="Q108" i="31"/>
  <c r="Q108" i="30"/>
  <c r="M108" i="37"/>
  <c r="M108" i="36"/>
  <c r="M108" i="35"/>
  <c r="M108" i="34"/>
  <c r="M108" i="33"/>
  <c r="M108" i="32"/>
  <c r="M108" i="31"/>
  <c r="M108" i="30"/>
  <c r="I108" i="37"/>
  <c r="I108" i="36"/>
  <c r="I108" i="35"/>
  <c r="I108" i="34"/>
  <c r="I108" i="33"/>
  <c r="I108" i="32"/>
  <c r="I108" i="31"/>
  <c r="I108" i="30"/>
  <c r="E108" i="37"/>
  <c r="E108" i="36"/>
  <c r="E108" i="35"/>
  <c r="E108" i="34"/>
  <c r="E108" i="33"/>
  <c r="E108" i="32"/>
  <c r="E108" i="31"/>
  <c r="E108" i="30"/>
  <c r="O107" i="37"/>
  <c r="O107" i="36"/>
  <c r="O107" i="35"/>
  <c r="O107" i="34"/>
  <c r="O107" i="33"/>
  <c r="O107" i="32"/>
  <c r="O107" i="31"/>
  <c r="O107" i="30"/>
  <c r="K107" i="37"/>
  <c r="K107" i="36"/>
  <c r="K107" i="35"/>
  <c r="K107" i="34"/>
  <c r="K107" i="33"/>
  <c r="K107" i="32"/>
  <c r="K107" i="31"/>
  <c r="K107" i="30"/>
  <c r="G107" i="37"/>
  <c r="G107" i="36"/>
  <c r="G107" i="35"/>
  <c r="G107" i="34"/>
  <c r="G107" i="33"/>
  <c r="G107" i="32"/>
  <c r="G107" i="31"/>
  <c r="G107" i="30"/>
  <c r="Q106" i="37"/>
  <c r="Q106" i="36"/>
  <c r="Q106" i="35"/>
  <c r="Q106" i="34"/>
  <c r="Q106" i="33"/>
  <c r="Q106" i="32"/>
  <c r="Q106" i="31"/>
  <c r="Q106" i="30"/>
  <c r="M106" i="37"/>
  <c r="M106" i="36"/>
  <c r="M106" i="35"/>
  <c r="M106" i="34"/>
  <c r="M106" i="33"/>
  <c r="M106" i="32"/>
  <c r="M106" i="31"/>
  <c r="M106" i="30"/>
  <c r="I106" i="37"/>
  <c r="I106" i="36"/>
  <c r="I106" i="35"/>
  <c r="I106" i="34"/>
  <c r="I106" i="33"/>
  <c r="I106" i="32"/>
  <c r="I106" i="31"/>
  <c r="I106" i="30"/>
  <c r="E106" i="30"/>
  <c r="E106" i="37"/>
  <c r="E106" i="36"/>
  <c r="E106" i="35"/>
  <c r="E106" i="34"/>
  <c r="E106" i="33"/>
  <c r="E106" i="32"/>
  <c r="E106" i="31"/>
  <c r="O104" i="37"/>
  <c r="O104" i="36"/>
  <c r="O104" i="35"/>
  <c r="O104" i="34"/>
  <c r="O104" i="33"/>
  <c r="O104" i="32"/>
  <c r="O104" i="31"/>
  <c r="O104" i="30"/>
  <c r="K104" i="37"/>
  <c r="K104" i="36"/>
  <c r="K104" i="35"/>
  <c r="K104" i="34"/>
  <c r="K104" i="33"/>
  <c r="K104" i="32"/>
  <c r="K104" i="31"/>
  <c r="K104" i="30"/>
  <c r="G104" i="37"/>
  <c r="G104" i="36"/>
  <c r="G104" i="35"/>
  <c r="G104" i="34"/>
  <c r="G104" i="33"/>
  <c r="G104" i="32"/>
  <c r="G104" i="31"/>
  <c r="G104" i="30"/>
  <c r="Q102" i="37"/>
  <c r="Q102" i="36"/>
  <c r="Q102" i="35"/>
  <c r="Q102" i="34"/>
  <c r="Q102" i="33"/>
  <c r="Q102" i="32"/>
  <c r="Q102" i="31"/>
  <c r="Q102" i="30"/>
  <c r="M102" i="37"/>
  <c r="M102" i="36"/>
  <c r="M102" i="35"/>
  <c r="M102" i="34"/>
  <c r="M102" i="33"/>
  <c r="M102" i="32"/>
  <c r="M102" i="31"/>
  <c r="M102" i="30"/>
  <c r="I102" i="37"/>
  <c r="I102" i="36"/>
  <c r="I102" i="35"/>
  <c r="I102" i="34"/>
  <c r="I102" i="33"/>
  <c r="I102" i="32"/>
  <c r="I102" i="31"/>
  <c r="I102" i="30"/>
  <c r="E102" i="37"/>
  <c r="E102" i="36"/>
  <c r="E102" i="35"/>
  <c r="E102" i="34"/>
  <c r="E102" i="33"/>
  <c r="E102" i="32"/>
  <c r="E102" i="31"/>
  <c r="E102" i="30"/>
  <c r="O101" i="37"/>
  <c r="O101" i="36"/>
  <c r="O101" i="35"/>
  <c r="O101" i="34"/>
  <c r="O101" i="33"/>
  <c r="O101" i="32"/>
  <c r="O101" i="31"/>
  <c r="O101" i="30"/>
  <c r="K101" i="37"/>
  <c r="K101" i="36"/>
  <c r="K101" i="35"/>
  <c r="K101" i="34"/>
  <c r="K101" i="33"/>
  <c r="K101" i="32"/>
  <c r="K101" i="31"/>
  <c r="K101" i="30"/>
  <c r="G101" i="37"/>
  <c r="G101" i="36"/>
  <c r="G101" i="35"/>
  <c r="G101" i="34"/>
  <c r="G101" i="33"/>
  <c r="G101" i="32"/>
  <c r="G101" i="31"/>
  <c r="G101" i="30"/>
  <c r="Q100" i="37"/>
  <c r="Q100" i="36"/>
  <c r="Q100" i="35"/>
  <c r="Q100" i="34"/>
  <c r="Q100" i="32"/>
  <c r="Q100" i="31"/>
  <c r="Q100" i="33"/>
  <c r="Q100" i="30"/>
  <c r="M100" i="37"/>
  <c r="M100" i="36"/>
  <c r="M100" i="35"/>
  <c r="M100" i="34"/>
  <c r="M100" i="32"/>
  <c r="M100" i="31"/>
  <c r="M100" i="33"/>
  <c r="M100" i="30"/>
  <c r="I100" i="37"/>
  <c r="I100" i="36"/>
  <c r="I100" i="35"/>
  <c r="I100" i="34"/>
  <c r="I100" i="32"/>
  <c r="I100" i="31"/>
  <c r="I100" i="33"/>
  <c r="I100" i="30"/>
  <c r="E100" i="37"/>
  <c r="E100" i="36"/>
  <c r="E100" i="35"/>
  <c r="E100" i="34"/>
  <c r="E100" i="32"/>
  <c r="E100" i="31"/>
  <c r="E100" i="33"/>
  <c r="E100" i="30"/>
  <c r="O99" i="37"/>
  <c r="O99" i="36"/>
  <c r="O99" i="35"/>
  <c r="O99" i="34"/>
  <c r="O99" i="33"/>
  <c r="O99" i="32"/>
  <c r="O99" i="31"/>
  <c r="O99" i="30"/>
  <c r="K99" i="37"/>
  <c r="K99" i="36"/>
  <c r="K99" i="35"/>
  <c r="K99" i="34"/>
  <c r="K99" i="33"/>
  <c r="K99" i="32"/>
  <c r="K99" i="31"/>
  <c r="K99" i="30"/>
  <c r="G99" i="37"/>
  <c r="G99" i="36"/>
  <c r="G99" i="35"/>
  <c r="G99" i="34"/>
  <c r="G99" i="33"/>
  <c r="G99" i="32"/>
  <c r="G99" i="31"/>
  <c r="G99" i="30"/>
  <c r="Q98" i="37"/>
  <c r="Q98" i="36"/>
  <c r="Q98" i="35"/>
  <c r="Q98" i="34"/>
  <c r="Q98" i="33"/>
  <c r="Q98" i="32"/>
  <c r="Q98" i="31"/>
  <c r="Q98" i="30"/>
  <c r="M98" i="37"/>
  <c r="M98" i="36"/>
  <c r="M98" i="35"/>
  <c r="M98" i="34"/>
  <c r="M98" i="33"/>
  <c r="M98" i="32"/>
  <c r="M98" i="31"/>
  <c r="M98" i="30"/>
  <c r="I98" i="37"/>
  <c r="I98" i="36"/>
  <c r="I98" i="35"/>
  <c r="I98" i="34"/>
  <c r="I98" i="33"/>
  <c r="I98" i="32"/>
  <c r="I98" i="31"/>
  <c r="I98" i="30"/>
  <c r="E98" i="37"/>
  <c r="E98" i="36"/>
  <c r="E98" i="35"/>
  <c r="E98" i="34"/>
  <c r="E98" i="33"/>
  <c r="E98" i="32"/>
  <c r="E98" i="31"/>
  <c r="E98" i="30"/>
  <c r="O97" i="37"/>
  <c r="O97" i="36"/>
  <c r="O97" i="35"/>
  <c r="O97" i="34"/>
  <c r="O97" i="33"/>
  <c r="O97" i="32"/>
  <c r="O97" i="31"/>
  <c r="O97" i="30"/>
  <c r="K97" i="37"/>
  <c r="K97" i="36"/>
  <c r="K97" i="35"/>
  <c r="K97" i="34"/>
  <c r="K97" i="33"/>
  <c r="K97" i="32"/>
  <c r="K97" i="31"/>
  <c r="K97" i="30"/>
  <c r="G97" i="37"/>
  <c r="G97" i="36"/>
  <c r="G97" i="35"/>
  <c r="G97" i="34"/>
  <c r="G97" i="33"/>
  <c r="G97" i="32"/>
  <c r="G97" i="31"/>
  <c r="G97" i="30"/>
  <c r="Q96" i="37"/>
  <c r="Q95" i="37"/>
  <c r="Q96" i="36"/>
  <c r="Q96" i="35"/>
  <c r="Q96" i="34"/>
  <c r="Q96" i="33"/>
  <c r="Q96" i="32"/>
  <c r="Q96" i="31"/>
  <c r="Q96" i="30"/>
  <c r="M96" i="37"/>
  <c r="M95" i="37"/>
  <c r="M96" i="36"/>
  <c r="M96" i="35"/>
  <c r="M96" i="34"/>
  <c r="M96" i="33"/>
  <c r="M96" i="32"/>
  <c r="M96" i="31"/>
  <c r="M96" i="30"/>
  <c r="I96" i="37"/>
  <c r="I95" i="37"/>
  <c r="I96" i="36"/>
  <c r="I96" i="35"/>
  <c r="I96" i="34"/>
  <c r="I96" i="33"/>
  <c r="I96" i="32"/>
  <c r="I96" i="31"/>
  <c r="I96" i="30"/>
  <c r="E96" i="37"/>
  <c r="E95" i="37"/>
  <c r="E96" i="36"/>
  <c r="E96" i="35"/>
  <c r="E96" i="34"/>
  <c r="E96" i="33"/>
  <c r="E96" i="32"/>
  <c r="E96" i="31"/>
  <c r="E96" i="30"/>
  <c r="O93" i="37"/>
  <c r="O93" i="36"/>
  <c r="O93" i="35"/>
  <c r="O93" i="34"/>
  <c r="O93" i="33"/>
  <c r="O93" i="32"/>
  <c r="O93" i="31"/>
  <c r="O93" i="30"/>
  <c r="K93" i="37"/>
  <c r="K93" i="36"/>
  <c r="K93" i="35"/>
  <c r="K93" i="34"/>
  <c r="K93" i="33"/>
  <c r="K93" i="32"/>
  <c r="K93" i="31"/>
  <c r="K93" i="30"/>
  <c r="G93" i="37"/>
  <c r="G93" i="36"/>
  <c r="G93" i="35"/>
  <c r="G93" i="34"/>
  <c r="G93" i="33"/>
  <c r="G93" i="32"/>
  <c r="G93" i="31"/>
  <c r="G93" i="30"/>
  <c r="Q92" i="37"/>
  <c r="Q92" i="36"/>
  <c r="Q92" i="35"/>
  <c r="Q92" i="34"/>
  <c r="Q92" i="33"/>
  <c r="Q92" i="32"/>
  <c r="Q92" i="31"/>
  <c r="Q92" i="30"/>
  <c r="M92" i="37"/>
  <c r="M92" i="36"/>
  <c r="M92" i="35"/>
  <c r="M92" i="34"/>
  <c r="M92" i="33"/>
  <c r="M92" i="32"/>
  <c r="M92" i="31"/>
  <c r="M92" i="30"/>
  <c r="Q101" i="37"/>
  <c r="Q101" i="36"/>
  <c r="Q101" i="35"/>
  <c r="Q101" i="34"/>
  <c r="Q101" i="33"/>
  <c r="Q101" i="32"/>
  <c r="Q101" i="31"/>
  <c r="Q101" i="30"/>
  <c r="M101" i="37"/>
  <c r="M101" i="36"/>
  <c r="M101" i="35"/>
  <c r="M101" i="34"/>
  <c r="M101" i="32"/>
  <c r="M101" i="31"/>
  <c r="M101" i="33"/>
  <c r="M101" i="30"/>
  <c r="I101" i="37"/>
  <c r="I101" i="36"/>
  <c r="I101" i="35"/>
  <c r="I101" i="34"/>
  <c r="I101" i="33"/>
  <c r="I101" i="32"/>
  <c r="I101" i="31"/>
  <c r="I101" i="30"/>
  <c r="E101" i="37"/>
  <c r="E101" i="36"/>
  <c r="E101" i="35"/>
  <c r="E101" i="34"/>
  <c r="E101" i="32"/>
  <c r="E101" i="31"/>
  <c r="E101" i="33"/>
  <c r="E101" i="30"/>
  <c r="O100" i="37"/>
  <c r="O100" i="36"/>
  <c r="O100" i="35"/>
  <c r="O100" i="34"/>
  <c r="O100" i="32"/>
  <c r="O100" i="31"/>
  <c r="O100" i="33"/>
  <c r="O100" i="30"/>
  <c r="K100" i="37"/>
  <c r="K100" i="36"/>
  <c r="K100" i="35"/>
  <c r="K100" i="34"/>
  <c r="K100" i="32"/>
  <c r="K100" i="31"/>
  <c r="K100" i="33"/>
  <c r="K100" i="30"/>
  <c r="G100" i="37"/>
  <c r="G100" i="36"/>
  <c r="G100" i="35"/>
  <c r="G100" i="34"/>
  <c r="G100" i="32"/>
  <c r="G100" i="31"/>
  <c r="G100" i="33"/>
  <c r="G100" i="30"/>
  <c r="Q99" i="37"/>
  <c r="Q99" i="36"/>
  <c r="Q99" i="35"/>
  <c r="Q99" i="34"/>
  <c r="Q99" i="33"/>
  <c r="Q99" i="32"/>
  <c r="Q99" i="31"/>
  <c r="Q99" i="30"/>
  <c r="M99" i="37"/>
  <c r="M99" i="36"/>
  <c r="M99" i="35"/>
  <c r="M99" i="34"/>
  <c r="M99" i="33"/>
  <c r="M99" i="32"/>
  <c r="M99" i="31"/>
  <c r="M99" i="30"/>
  <c r="I99" i="37"/>
  <c r="I99" i="36"/>
  <c r="I99" i="35"/>
  <c r="I99" i="34"/>
  <c r="I99" i="33"/>
  <c r="I99" i="32"/>
  <c r="I99" i="31"/>
  <c r="I99" i="30"/>
  <c r="E99" i="37"/>
  <c r="E99" i="36"/>
  <c r="E99" i="35"/>
  <c r="E99" i="34"/>
  <c r="E99" i="33"/>
  <c r="E99" i="32"/>
  <c r="E99" i="31"/>
  <c r="E99" i="30"/>
  <c r="O98" i="37"/>
  <c r="O98" i="36"/>
  <c r="O98" i="35"/>
  <c r="O98" i="34"/>
  <c r="O98" i="33"/>
  <c r="O98" i="32"/>
  <c r="O98" i="31"/>
  <c r="O98" i="30"/>
  <c r="K98" i="37"/>
  <c r="K98" i="36"/>
  <c r="K98" i="35"/>
  <c r="K98" i="34"/>
  <c r="K98" i="33"/>
  <c r="K98" i="32"/>
  <c r="K98" i="31"/>
  <c r="K98" i="30"/>
  <c r="G98" i="37"/>
  <c r="G98" i="36"/>
  <c r="G98" i="35"/>
  <c r="G98" i="34"/>
  <c r="G98" i="33"/>
  <c r="G98" i="32"/>
  <c r="G98" i="31"/>
  <c r="G98" i="30"/>
  <c r="Q97" i="37"/>
  <c r="Q97" i="36"/>
  <c r="Q97" i="35"/>
  <c r="Q97" i="34"/>
  <c r="Q97" i="33"/>
  <c r="Q97" i="32"/>
  <c r="Q97" i="31"/>
  <c r="Q97" i="30"/>
  <c r="M97" i="37"/>
  <c r="M97" i="36"/>
  <c r="M97" i="35"/>
  <c r="M97" i="34"/>
  <c r="M97" i="33"/>
  <c r="M97" i="32"/>
  <c r="M97" i="31"/>
  <c r="M97" i="30"/>
  <c r="I97" i="37"/>
  <c r="I97" i="36"/>
  <c r="I97" i="35"/>
  <c r="I97" i="34"/>
  <c r="I97" i="33"/>
  <c r="I97" i="32"/>
  <c r="I97" i="31"/>
  <c r="I97" i="30"/>
  <c r="E97" i="37"/>
  <c r="E97" i="36"/>
  <c r="E97" i="35"/>
  <c r="E97" i="34"/>
  <c r="E97" i="33"/>
  <c r="E97" i="32"/>
  <c r="E97" i="31"/>
  <c r="E97" i="30"/>
  <c r="O96" i="37"/>
  <c r="O95" i="37"/>
  <c r="O96" i="36"/>
  <c r="O96" i="35"/>
  <c r="O96" i="34"/>
  <c r="O96" i="33"/>
  <c r="O96" i="32"/>
  <c r="O96" i="31"/>
  <c r="O96" i="30"/>
  <c r="K96" i="37"/>
  <c r="K95" i="37"/>
  <c r="K96" i="36"/>
  <c r="K96" i="35"/>
  <c r="K96" i="34"/>
  <c r="K96" i="33"/>
  <c r="K96" i="32"/>
  <c r="K96" i="31"/>
  <c r="K96" i="30"/>
  <c r="G96" i="37"/>
  <c r="G95" i="37"/>
  <c r="G96" i="36"/>
  <c r="G96" i="35"/>
  <c r="G96" i="34"/>
  <c r="G96" i="33"/>
  <c r="G96" i="32"/>
  <c r="G96" i="31"/>
  <c r="G96" i="30"/>
  <c r="Q93" i="37"/>
  <c r="Q93" i="36"/>
  <c r="Q93" i="35"/>
  <c r="Q93" i="34"/>
  <c r="Q93" i="33"/>
  <c r="Q93" i="32"/>
  <c r="Q93" i="31"/>
  <c r="Q93" i="30"/>
  <c r="M93" i="37"/>
  <c r="M93" i="36"/>
  <c r="M93" i="35"/>
  <c r="M93" i="34"/>
  <c r="M93" i="33"/>
  <c r="M93" i="32"/>
  <c r="M93" i="31"/>
  <c r="M93" i="30"/>
  <c r="I93" i="37"/>
  <c r="I93" i="36"/>
  <c r="I93" i="35"/>
  <c r="I93" i="34"/>
  <c r="I93" i="33"/>
  <c r="I93" i="32"/>
  <c r="I93" i="31"/>
  <c r="I93" i="30"/>
  <c r="E93" i="37"/>
  <c r="E93" i="36"/>
  <c r="E93" i="35"/>
  <c r="E93" i="34"/>
  <c r="E93" i="33"/>
  <c r="E93" i="32"/>
  <c r="E93" i="31"/>
  <c r="E93" i="30"/>
  <c r="O92" i="37"/>
  <c r="O92" i="36"/>
  <c r="O92" i="35"/>
  <c r="O92" i="34"/>
  <c r="O92" i="33"/>
  <c r="O92" i="32"/>
  <c r="O92" i="31"/>
  <c r="O92" i="30"/>
  <c r="K92" i="37"/>
  <c r="K92" i="36"/>
  <c r="K92" i="35"/>
  <c r="K92" i="34"/>
  <c r="K92" i="33"/>
  <c r="K92" i="32"/>
  <c r="K92" i="31"/>
  <c r="K92" i="30"/>
  <c r="G92" i="37"/>
  <c r="G92" i="36"/>
  <c r="G92" i="35"/>
  <c r="G92" i="34"/>
  <c r="G92" i="33"/>
  <c r="G92" i="32"/>
  <c r="G92" i="31"/>
  <c r="G92" i="30"/>
  <c r="Q91" i="37"/>
  <c r="Q91" i="36"/>
  <c r="Q91" i="35"/>
  <c r="Q91" i="34"/>
  <c r="Q91" i="33"/>
  <c r="Q91" i="32"/>
  <c r="Q91" i="31"/>
  <c r="Q91" i="30"/>
  <c r="M91" i="37"/>
  <c r="M91" i="36"/>
  <c r="M91" i="35"/>
  <c r="M91" i="34"/>
  <c r="M91" i="33"/>
  <c r="M91" i="32"/>
  <c r="M91" i="31"/>
  <c r="M91" i="30"/>
  <c r="I91" i="37"/>
  <c r="I91" i="36"/>
  <c r="I91" i="35"/>
  <c r="I91" i="34"/>
  <c r="I91" i="33"/>
  <c r="I91" i="32"/>
  <c r="I91" i="31"/>
  <c r="I91" i="30"/>
  <c r="E91" i="37"/>
  <c r="E91" i="36"/>
  <c r="E91" i="35"/>
  <c r="E91" i="34"/>
  <c r="E91" i="33"/>
  <c r="E91" i="32"/>
  <c r="E91" i="31"/>
  <c r="E91" i="30"/>
  <c r="O90" i="37"/>
  <c r="O90" i="36"/>
  <c r="O90" i="35"/>
  <c r="O90" i="34"/>
  <c r="O90" i="33"/>
  <c r="O90" i="32"/>
  <c r="O90" i="31"/>
  <c r="O90" i="30"/>
  <c r="K90" i="37"/>
  <c r="K90" i="36"/>
  <c r="K90" i="35"/>
  <c r="K90" i="34"/>
  <c r="K90" i="33"/>
  <c r="K90" i="32"/>
  <c r="K90" i="31"/>
  <c r="K90" i="30"/>
  <c r="G90" i="37"/>
  <c r="G90" i="36"/>
  <c r="G90" i="35"/>
  <c r="G90" i="34"/>
  <c r="G90" i="33"/>
  <c r="G90" i="32"/>
  <c r="G90" i="31"/>
  <c r="G90" i="30"/>
  <c r="Q89" i="37"/>
  <c r="Q89" i="36"/>
  <c r="Q89" i="35"/>
  <c r="Q89" i="34"/>
  <c r="Q89" i="33"/>
  <c r="Q89" i="32"/>
  <c r="Q89" i="31"/>
  <c r="Q89" i="30"/>
  <c r="M89" i="37"/>
  <c r="M89" i="36"/>
  <c r="M89" i="35"/>
  <c r="M89" i="34"/>
  <c r="M89" i="33"/>
  <c r="M89" i="32"/>
  <c r="M89" i="31"/>
  <c r="M89" i="30"/>
  <c r="I89" i="37"/>
  <c r="I89" i="36"/>
  <c r="I89" i="35"/>
  <c r="I89" i="34"/>
  <c r="I89" i="33"/>
  <c r="I89" i="32"/>
  <c r="I89" i="31"/>
  <c r="I89" i="30"/>
  <c r="E89" i="37"/>
  <c r="E89" i="36"/>
  <c r="E89" i="35"/>
  <c r="E89" i="34"/>
  <c r="E89" i="33"/>
  <c r="E89" i="32"/>
  <c r="E89" i="31"/>
  <c r="E89" i="30"/>
  <c r="O87" i="30"/>
  <c r="O87" i="37"/>
  <c r="O87" i="36"/>
  <c r="O87" i="35"/>
  <c r="O87" i="34"/>
  <c r="O87" i="33"/>
  <c r="O87" i="32"/>
  <c r="O87" i="31"/>
  <c r="K87" i="30"/>
  <c r="K87" i="37"/>
  <c r="K87" i="36"/>
  <c r="K87" i="35"/>
  <c r="K87" i="34"/>
  <c r="K87" i="33"/>
  <c r="K87" i="32"/>
  <c r="K87" i="31"/>
  <c r="G87" i="30"/>
  <c r="G87" i="37"/>
  <c r="G87" i="36"/>
  <c r="G87" i="35"/>
  <c r="G87" i="34"/>
  <c r="G87" i="33"/>
  <c r="G87" i="32"/>
  <c r="G87" i="31"/>
  <c r="Q83" i="37"/>
  <c r="Q83" i="36"/>
  <c r="Q83" i="35"/>
  <c r="Q83" i="34"/>
  <c r="Q83" i="33"/>
  <c r="Q83" i="32"/>
  <c r="Q83" i="31"/>
  <c r="Q83" i="30"/>
  <c r="M83" i="37"/>
  <c r="M83" i="36"/>
  <c r="M83" i="35"/>
  <c r="M83" i="34"/>
  <c r="M83" i="33"/>
  <c r="M83" i="32"/>
  <c r="M83" i="31"/>
  <c r="M83" i="30"/>
  <c r="I83" i="37"/>
  <c r="I83" i="36"/>
  <c r="I83" i="35"/>
  <c r="I83" i="34"/>
  <c r="I83" i="33"/>
  <c r="I83" i="32"/>
  <c r="I83" i="31"/>
  <c r="I83" i="30"/>
  <c r="E83" i="37"/>
  <c r="E83" i="36"/>
  <c r="E83" i="35"/>
  <c r="E83" i="34"/>
  <c r="E83" i="33"/>
  <c r="E83" i="32"/>
  <c r="E83" i="31"/>
  <c r="E83" i="30"/>
  <c r="O82" i="37"/>
  <c r="O82" i="36"/>
  <c r="O82" i="35"/>
  <c r="O82" i="34"/>
  <c r="O82" i="33"/>
  <c r="O82" i="32"/>
  <c r="O82" i="31"/>
  <c r="O82" i="30"/>
  <c r="K82" i="37"/>
  <c r="K82" i="36"/>
  <c r="K82" i="35"/>
  <c r="K82" i="34"/>
  <c r="K82" i="33"/>
  <c r="K82" i="32"/>
  <c r="K82" i="31"/>
  <c r="K82" i="30"/>
  <c r="G82" i="37"/>
  <c r="G82" i="36"/>
  <c r="G82" i="35"/>
  <c r="G82" i="34"/>
  <c r="G82" i="33"/>
  <c r="G82" i="32"/>
  <c r="G82" i="31"/>
  <c r="G82" i="30"/>
  <c r="Q81" i="37"/>
  <c r="Q81" i="36"/>
  <c r="Q81" i="35"/>
  <c r="Q81" i="34"/>
  <c r="Q81" i="33"/>
  <c r="Q81" i="32"/>
  <c r="Q81" i="31"/>
  <c r="Q81" i="30"/>
  <c r="M81" i="37"/>
  <c r="M81" i="36"/>
  <c r="M81" i="35"/>
  <c r="M81" i="34"/>
  <c r="M81" i="33"/>
  <c r="M81" i="32"/>
  <c r="M81" i="31"/>
  <c r="M81" i="30"/>
  <c r="I81" i="37"/>
  <c r="I81" i="36"/>
  <c r="I81" i="35"/>
  <c r="I81" i="34"/>
  <c r="I81" i="33"/>
  <c r="I81" i="32"/>
  <c r="I81" i="31"/>
  <c r="I81" i="30"/>
  <c r="E81" i="30"/>
  <c r="E81" i="37"/>
  <c r="E81" i="36"/>
  <c r="E81" i="35"/>
  <c r="E81" i="34"/>
  <c r="E81" i="33"/>
  <c r="E81" i="32"/>
  <c r="E81" i="31"/>
  <c r="O80" i="37"/>
  <c r="O80" i="36"/>
  <c r="O80" i="35"/>
  <c r="O80" i="34"/>
  <c r="O80" i="33"/>
  <c r="O80" i="32"/>
  <c r="O80" i="31"/>
  <c r="O80" i="30"/>
  <c r="K80" i="37"/>
  <c r="K80" i="36"/>
  <c r="K80" i="35"/>
  <c r="K80" i="34"/>
  <c r="K80" i="33"/>
  <c r="K80" i="32"/>
  <c r="K80" i="31"/>
  <c r="K80" i="30"/>
  <c r="G80" i="37"/>
  <c r="G80" i="36"/>
  <c r="G80" i="35"/>
  <c r="G80" i="34"/>
  <c r="G80" i="33"/>
  <c r="G80" i="32"/>
  <c r="G80" i="31"/>
  <c r="G80" i="30"/>
  <c r="Q79" i="37"/>
  <c r="Q79" i="36"/>
  <c r="Q79" i="35"/>
  <c r="Q79" i="34"/>
  <c r="Q79" i="33"/>
  <c r="Q79" i="32"/>
  <c r="Q79" i="31"/>
  <c r="Q79" i="30"/>
  <c r="M79" i="37"/>
  <c r="M79" i="36"/>
  <c r="M79" i="35"/>
  <c r="M79" i="34"/>
  <c r="M79" i="33"/>
  <c r="M79" i="32"/>
  <c r="M79" i="31"/>
  <c r="M79" i="30"/>
  <c r="I79" i="37"/>
  <c r="I79" i="36"/>
  <c r="I79" i="35"/>
  <c r="I79" i="34"/>
  <c r="I79" i="33"/>
  <c r="I79" i="32"/>
  <c r="I79" i="31"/>
  <c r="I79" i="30"/>
  <c r="E79" i="37"/>
  <c r="E79" i="36"/>
  <c r="E79" i="35"/>
  <c r="E79" i="34"/>
  <c r="E79" i="33"/>
  <c r="E79" i="32"/>
  <c r="E79" i="31"/>
  <c r="E79" i="30"/>
  <c r="O78" i="37"/>
  <c r="O78" i="36"/>
  <c r="O78" i="35"/>
  <c r="O78" i="34"/>
  <c r="O78" i="33"/>
  <c r="O78" i="32"/>
  <c r="O78" i="31"/>
  <c r="O78" i="30"/>
  <c r="K78" i="37"/>
  <c r="K78" i="36"/>
  <c r="K78" i="35"/>
  <c r="K78" i="34"/>
  <c r="K78" i="33"/>
  <c r="K78" i="32"/>
  <c r="K78" i="31"/>
  <c r="K78" i="30"/>
  <c r="G78" i="37"/>
  <c r="G78" i="36"/>
  <c r="G78" i="35"/>
  <c r="G78" i="34"/>
  <c r="G78" i="33"/>
  <c r="G78" i="32"/>
  <c r="G78" i="31"/>
  <c r="G78" i="30"/>
  <c r="Q77" i="37"/>
  <c r="Q77" i="36"/>
  <c r="Q77" i="35"/>
  <c r="Q77" i="34"/>
  <c r="Q77" i="33"/>
  <c r="Q77" i="32"/>
  <c r="Q77" i="31"/>
  <c r="Q77" i="30"/>
  <c r="M77" i="37"/>
  <c r="M77" i="36"/>
  <c r="M77" i="35"/>
  <c r="M77" i="34"/>
  <c r="M77" i="33"/>
  <c r="M77" i="32"/>
  <c r="M77" i="31"/>
  <c r="M77" i="30"/>
  <c r="I77" i="37"/>
  <c r="I77" i="36"/>
  <c r="I77" i="35"/>
  <c r="I77" i="34"/>
  <c r="I77" i="33"/>
  <c r="I77" i="32"/>
  <c r="I77" i="31"/>
  <c r="I77" i="30"/>
  <c r="E77" i="37"/>
  <c r="E77" i="36"/>
  <c r="E77" i="35"/>
  <c r="E77" i="34"/>
  <c r="E77" i="33"/>
  <c r="E77" i="32"/>
  <c r="E77" i="31"/>
  <c r="E77" i="30"/>
  <c r="O76" i="37"/>
  <c r="O76" i="36"/>
  <c r="O76" i="35"/>
  <c r="O76" i="34"/>
  <c r="O76" i="33"/>
  <c r="O76" i="32"/>
  <c r="O76" i="31"/>
  <c r="O76" i="30"/>
  <c r="K76" i="37"/>
  <c r="K76" i="36"/>
  <c r="K76" i="35"/>
  <c r="K76" i="34"/>
  <c r="K76" i="33"/>
  <c r="K76" i="32"/>
  <c r="K76" i="31"/>
  <c r="K76" i="30"/>
  <c r="G76" i="37"/>
  <c r="G76" i="36"/>
  <c r="G76" i="35"/>
  <c r="G76" i="34"/>
  <c r="G76" i="33"/>
  <c r="G76" i="32"/>
  <c r="G76" i="31"/>
  <c r="G76" i="30"/>
  <c r="Q75" i="37"/>
  <c r="Q75" i="36"/>
  <c r="Q75" i="35"/>
  <c r="Q75" i="34"/>
  <c r="Q75" i="33"/>
  <c r="Q75" i="32"/>
  <c r="Q75" i="31"/>
  <c r="Q75" i="30"/>
  <c r="M75" i="37"/>
  <c r="M75" i="36"/>
  <c r="M75" i="35"/>
  <c r="M75" i="34"/>
  <c r="M75" i="33"/>
  <c r="M75" i="32"/>
  <c r="M75" i="31"/>
  <c r="M75" i="30"/>
  <c r="I75" i="37"/>
  <c r="I75" i="36"/>
  <c r="I75" i="35"/>
  <c r="I75" i="34"/>
  <c r="I75" i="33"/>
  <c r="I75" i="32"/>
  <c r="I75" i="31"/>
  <c r="I75" i="30"/>
  <c r="E75" i="37"/>
  <c r="E75" i="36"/>
  <c r="E75" i="35"/>
  <c r="E75" i="34"/>
  <c r="E75" i="33"/>
  <c r="E75" i="32"/>
  <c r="E75" i="31"/>
  <c r="E75" i="30"/>
  <c r="O74" i="37"/>
  <c r="O74" i="36"/>
  <c r="O74" i="35"/>
  <c r="O74" i="34"/>
  <c r="O74" i="33"/>
  <c r="O74" i="32"/>
  <c r="O74" i="31"/>
  <c r="O74" i="30"/>
  <c r="K74" i="30"/>
  <c r="K74" i="37"/>
  <c r="K74" i="36"/>
  <c r="K74" i="35"/>
  <c r="K74" i="34"/>
  <c r="K74" i="33"/>
  <c r="K74" i="32"/>
  <c r="K74" i="31"/>
  <c r="G74" i="37"/>
  <c r="G74" i="36"/>
  <c r="G74" i="35"/>
  <c r="G74" i="34"/>
  <c r="G74" i="33"/>
  <c r="G74" i="32"/>
  <c r="G74" i="31"/>
  <c r="G74" i="30"/>
  <c r="Q73" i="37"/>
  <c r="Q73" i="36"/>
  <c r="Q73" i="35"/>
  <c r="Q73" i="34"/>
  <c r="Q73" i="33"/>
  <c r="Q73" i="32"/>
  <c r="Q73" i="31"/>
  <c r="Q73" i="30"/>
  <c r="M73" i="37"/>
  <c r="M73" i="36"/>
  <c r="M73" i="35"/>
  <c r="M73" i="34"/>
  <c r="M73" i="33"/>
  <c r="M73" i="32"/>
  <c r="M73" i="31"/>
  <c r="M73" i="30"/>
  <c r="I73" i="37"/>
  <c r="I73" i="36"/>
  <c r="I73" i="35"/>
  <c r="I73" i="34"/>
  <c r="I73" i="33"/>
  <c r="I73" i="32"/>
  <c r="I73" i="30"/>
  <c r="I73" i="31"/>
  <c r="E73" i="37"/>
  <c r="E73" i="36"/>
  <c r="E73" i="35"/>
  <c r="E73" i="34"/>
  <c r="E73" i="33"/>
  <c r="E73" i="32"/>
  <c r="E73" i="30"/>
  <c r="E73" i="31"/>
  <c r="O72" i="37"/>
  <c r="O72" i="36"/>
  <c r="O72" i="35"/>
  <c r="O72" i="34"/>
  <c r="O72" i="33"/>
  <c r="O72" i="32"/>
  <c r="O72" i="30"/>
  <c r="O72" i="31"/>
  <c r="K72" i="37"/>
  <c r="K72" i="36"/>
  <c r="K72" i="35"/>
  <c r="K72" i="34"/>
  <c r="K72" i="33"/>
  <c r="K72" i="32"/>
  <c r="K72" i="30"/>
  <c r="K72" i="31"/>
  <c r="G72" i="30"/>
  <c r="G72" i="37"/>
  <c r="G72" i="36"/>
  <c r="G72" i="35"/>
  <c r="G72" i="34"/>
  <c r="G72" i="33"/>
  <c r="G72" i="32"/>
  <c r="G72" i="31"/>
  <c r="Q71" i="37"/>
  <c r="Q71" i="36"/>
  <c r="Q71" i="35"/>
  <c r="Q71" i="34"/>
  <c r="Q71" i="33"/>
  <c r="Q71" i="32"/>
  <c r="Q71" i="31"/>
  <c r="Q71" i="30"/>
  <c r="M71" i="37"/>
  <c r="M71" i="36"/>
  <c r="M71" i="35"/>
  <c r="M71" i="34"/>
  <c r="M71" i="33"/>
  <c r="M71" i="32"/>
  <c r="M71" i="31"/>
  <c r="M71" i="30"/>
  <c r="I71" i="37"/>
  <c r="I71" i="36"/>
  <c r="I71" i="35"/>
  <c r="I71" i="34"/>
  <c r="I71" i="33"/>
  <c r="I71" i="32"/>
  <c r="I71" i="31"/>
  <c r="I71" i="30"/>
  <c r="E71" i="37"/>
  <c r="E71" i="36"/>
  <c r="E71" i="35"/>
  <c r="E71" i="34"/>
  <c r="E71" i="33"/>
  <c r="E71" i="32"/>
  <c r="E71" i="31"/>
  <c r="E71" i="30"/>
  <c r="O67" i="37"/>
  <c r="O67" i="36"/>
  <c r="O67" i="35"/>
  <c r="O67" i="34"/>
  <c r="O67" i="33"/>
  <c r="O67" i="32"/>
  <c r="O67" i="31"/>
  <c r="O67" i="30"/>
  <c r="K67" i="37"/>
  <c r="K67" i="36"/>
  <c r="K67" i="35"/>
  <c r="K67" i="34"/>
  <c r="K67" i="33"/>
  <c r="K67" i="32"/>
  <c r="K67" i="31"/>
  <c r="K67" i="30"/>
  <c r="G67" i="37"/>
  <c r="G67" i="36"/>
  <c r="G67" i="35"/>
  <c r="G67" i="34"/>
  <c r="G67" i="33"/>
  <c r="G67" i="32"/>
  <c r="G67" i="31"/>
  <c r="G67" i="30"/>
  <c r="Q66" i="37"/>
  <c r="Q66" i="36"/>
  <c r="Q66" i="35"/>
  <c r="Q66" i="34"/>
  <c r="Q66" i="33"/>
  <c r="Q66" i="32"/>
  <c r="Q66" i="31"/>
  <c r="Q66" i="30"/>
  <c r="M66" i="37"/>
  <c r="M66" i="36"/>
  <c r="M66" i="35"/>
  <c r="M66" i="34"/>
  <c r="M66" i="33"/>
  <c r="M66" i="32"/>
  <c r="M66" i="31"/>
  <c r="M66" i="30"/>
  <c r="I66" i="37"/>
  <c r="I66" i="36"/>
  <c r="I66" i="35"/>
  <c r="I66" i="34"/>
  <c r="I66" i="33"/>
  <c r="I66" i="32"/>
  <c r="I66" i="31"/>
  <c r="I66" i="30"/>
  <c r="E66" i="37"/>
  <c r="E66" i="36"/>
  <c r="E66" i="35"/>
  <c r="E66" i="34"/>
  <c r="E66" i="33"/>
  <c r="E66" i="32"/>
  <c r="E66" i="31"/>
  <c r="E66" i="30"/>
  <c r="O64" i="37"/>
  <c r="O64" i="35"/>
  <c r="O64" i="36"/>
  <c r="O64" i="34"/>
  <c r="O64" i="33"/>
  <c r="O64" i="32"/>
  <c r="O64" i="31"/>
  <c r="O64" i="30"/>
  <c r="K64" i="37"/>
  <c r="K64" i="35"/>
  <c r="K64" i="36"/>
  <c r="K64" i="34"/>
  <c r="K64" i="33"/>
  <c r="K64" i="32"/>
  <c r="K64" i="31"/>
  <c r="K64" i="30"/>
  <c r="G64" i="37"/>
  <c r="G64" i="35"/>
  <c r="G64" i="36"/>
  <c r="G64" i="34"/>
  <c r="G64" i="33"/>
  <c r="G64" i="32"/>
  <c r="G64" i="31"/>
  <c r="G64" i="30"/>
  <c r="Q63" i="37"/>
  <c r="Q63" i="36"/>
  <c r="Q63" i="35"/>
  <c r="Q63" i="34"/>
  <c r="Q63" i="33"/>
  <c r="Q63" i="32"/>
  <c r="Q63" i="31"/>
  <c r="Q63" i="30"/>
  <c r="M63" i="37"/>
  <c r="M63" i="36"/>
  <c r="M63" i="35"/>
  <c r="M63" i="34"/>
  <c r="M63" i="33"/>
  <c r="M63" i="32"/>
  <c r="M63" i="31"/>
  <c r="M63" i="30"/>
  <c r="I63" i="37"/>
  <c r="I63" i="36"/>
  <c r="I63" i="35"/>
  <c r="I63" i="34"/>
  <c r="I63" i="33"/>
  <c r="I63" i="32"/>
  <c r="I63" i="31"/>
  <c r="I63" i="30"/>
  <c r="E63" i="37"/>
  <c r="E63" i="36"/>
  <c r="E63" i="35"/>
  <c r="E63" i="34"/>
  <c r="E63" i="33"/>
  <c r="E63" i="32"/>
  <c r="E63" i="31"/>
  <c r="E63" i="30"/>
  <c r="O62" i="37"/>
  <c r="O62" i="36"/>
  <c r="O62" i="35"/>
  <c r="O62" i="34"/>
  <c r="O62" i="33"/>
  <c r="O62" i="32"/>
  <c r="O62" i="30"/>
  <c r="O62" i="31"/>
  <c r="K62" i="37"/>
  <c r="K62" i="36"/>
  <c r="K62" i="35"/>
  <c r="K62" i="34"/>
  <c r="K62" i="33"/>
  <c r="K62" i="32"/>
  <c r="K62" i="30"/>
  <c r="K62" i="31"/>
  <c r="G62" i="37"/>
  <c r="G62" i="36"/>
  <c r="G62" i="35"/>
  <c r="G62" i="34"/>
  <c r="G62" i="33"/>
  <c r="G62" i="32"/>
  <c r="G62" i="30"/>
  <c r="G62" i="31"/>
  <c r="Q61" i="37"/>
  <c r="Q61" i="36"/>
  <c r="Q61" i="35"/>
  <c r="Q61" i="34"/>
  <c r="Q61" i="33"/>
  <c r="Q61" i="32"/>
  <c r="Q61" i="30"/>
  <c r="Q61" i="31"/>
  <c r="M61" i="37"/>
  <c r="M61" i="36"/>
  <c r="M61" i="35"/>
  <c r="M61" i="34"/>
  <c r="M61" i="33"/>
  <c r="M61" i="32"/>
  <c r="M61" i="30"/>
  <c r="M61" i="31"/>
  <c r="I61" i="37"/>
  <c r="I61" i="36"/>
  <c r="I61" i="35"/>
  <c r="I61" i="34"/>
  <c r="I61" i="33"/>
  <c r="I61" i="32"/>
  <c r="I61" i="30"/>
  <c r="I61" i="31"/>
  <c r="E61" i="37"/>
  <c r="E61" i="36"/>
  <c r="E61" i="35"/>
  <c r="E61" i="34"/>
  <c r="E61" i="33"/>
  <c r="E61" i="32"/>
  <c r="E61" i="30"/>
  <c r="E61" i="31"/>
  <c r="O60" i="37"/>
  <c r="O60" i="36"/>
  <c r="O60" i="35"/>
  <c r="O60" i="34"/>
  <c r="O60" i="33"/>
  <c r="O60" i="32"/>
  <c r="O60" i="30"/>
  <c r="O60" i="31"/>
  <c r="K60" i="37"/>
  <c r="K60" i="36"/>
  <c r="K60" i="35"/>
  <c r="K60" i="34"/>
  <c r="K60" i="33"/>
  <c r="K60" i="32"/>
  <c r="K60" i="30"/>
  <c r="K60" i="31"/>
  <c r="G60" i="37"/>
  <c r="G60" i="36"/>
  <c r="G60" i="35"/>
  <c r="G60" i="34"/>
  <c r="G60" i="33"/>
  <c r="G60" i="32"/>
  <c r="G60" i="30"/>
  <c r="G60" i="31"/>
  <c r="Q59" i="37"/>
  <c r="Q59" i="36"/>
  <c r="Q59" i="35"/>
  <c r="Q59" i="34"/>
  <c r="Q59" i="33"/>
  <c r="Q59" i="32"/>
  <c r="Q59" i="30"/>
  <c r="Q59" i="31"/>
  <c r="M59" i="37"/>
  <c r="M59" i="36"/>
  <c r="M59" i="35"/>
  <c r="M59" i="34"/>
  <c r="M59" i="33"/>
  <c r="M59" i="32"/>
  <c r="M59" i="30"/>
  <c r="M59" i="31"/>
  <c r="I59" i="37"/>
  <c r="I59" i="36"/>
  <c r="I59" i="35"/>
  <c r="I59" i="34"/>
  <c r="I59" i="33"/>
  <c r="I59" i="32"/>
  <c r="I59" i="30"/>
  <c r="I59" i="31"/>
  <c r="E59" i="37"/>
  <c r="E59" i="36"/>
  <c r="E59" i="35"/>
  <c r="E59" i="34"/>
  <c r="E59" i="33"/>
  <c r="E59" i="32"/>
  <c r="E59" i="30"/>
  <c r="E59" i="31"/>
  <c r="O57" i="37"/>
  <c r="O57" i="36"/>
  <c r="O57" i="35"/>
  <c r="O57" i="34"/>
  <c r="O57" i="33"/>
  <c r="O57" i="32"/>
  <c r="O57" i="31"/>
  <c r="O57" i="30"/>
  <c r="K57" i="37"/>
  <c r="K57" i="36"/>
  <c r="K57" i="35"/>
  <c r="K57" i="34"/>
  <c r="K57" i="33"/>
  <c r="K57" i="32"/>
  <c r="K57" i="31"/>
  <c r="K57" i="30"/>
  <c r="G57" i="37"/>
  <c r="G57" i="36"/>
  <c r="G57" i="35"/>
  <c r="G57" i="34"/>
  <c r="G57" i="33"/>
  <c r="G57" i="32"/>
  <c r="G57" i="31"/>
  <c r="G57" i="30"/>
  <c r="Q55" i="37"/>
  <c r="Q55" i="36"/>
  <c r="Q55" i="35"/>
  <c r="Q55" i="34"/>
  <c r="Q55" i="33"/>
  <c r="Q55" i="32"/>
  <c r="Q55" i="31"/>
  <c r="Q55" i="30"/>
  <c r="M55" i="37"/>
  <c r="M55" i="36"/>
  <c r="M55" i="35"/>
  <c r="M55" i="34"/>
  <c r="M55" i="33"/>
  <c r="M55" i="32"/>
  <c r="M55" i="31"/>
  <c r="M55" i="30"/>
  <c r="I55" i="37"/>
  <c r="I55" i="36"/>
  <c r="I55" i="35"/>
  <c r="I55" i="34"/>
  <c r="I55" i="33"/>
  <c r="I55" i="32"/>
  <c r="I55" i="31"/>
  <c r="I55" i="30"/>
  <c r="O54" i="30"/>
  <c r="O54" i="37"/>
  <c r="O54" i="35"/>
  <c r="O54" i="36"/>
  <c r="O54" i="34"/>
  <c r="O54" i="33"/>
  <c r="O54" i="32"/>
  <c r="O54" i="31"/>
  <c r="G54" i="30"/>
  <c r="G54" i="37"/>
  <c r="G54" i="35"/>
  <c r="G54" i="36"/>
  <c r="G54" i="34"/>
  <c r="G54" i="33"/>
  <c r="G54" i="32"/>
  <c r="G54" i="31"/>
  <c r="Q53" i="37"/>
  <c r="Q53" i="36"/>
  <c r="Q53" i="35"/>
  <c r="Q53" i="34"/>
  <c r="Q53" i="33"/>
  <c r="Q53" i="32"/>
  <c r="Q53" i="31"/>
  <c r="Q53" i="30"/>
  <c r="M53" i="37"/>
  <c r="M53" i="36"/>
  <c r="M53" i="35"/>
  <c r="M53" i="34"/>
  <c r="M53" i="33"/>
  <c r="M53" i="32"/>
  <c r="M53" i="31"/>
  <c r="M53" i="30"/>
  <c r="I53" i="37"/>
  <c r="I53" i="36"/>
  <c r="I53" i="35"/>
  <c r="I53" i="34"/>
  <c r="I53" i="33"/>
  <c r="I53" i="32"/>
  <c r="I53" i="31"/>
  <c r="I53" i="30"/>
  <c r="E53" i="37"/>
  <c r="E53" i="36"/>
  <c r="E53" i="35"/>
  <c r="E53" i="34"/>
  <c r="E53" i="33"/>
  <c r="E53" i="32"/>
  <c r="E53" i="31"/>
  <c r="E53" i="30"/>
  <c r="O52" i="37"/>
  <c r="O52" i="36"/>
  <c r="O52" i="35"/>
  <c r="O52" i="34"/>
  <c r="O52" i="33"/>
  <c r="O52" i="32"/>
  <c r="O52" i="31"/>
  <c r="O52" i="30"/>
  <c r="K52" i="37"/>
  <c r="K52" i="36"/>
  <c r="K52" i="35"/>
  <c r="K52" i="34"/>
  <c r="K52" i="33"/>
  <c r="K52" i="32"/>
  <c r="K52" i="31"/>
  <c r="K52" i="30"/>
  <c r="G52" i="37"/>
  <c r="G52" i="36"/>
  <c r="G52" i="35"/>
  <c r="G52" i="34"/>
  <c r="G52" i="33"/>
  <c r="G52" i="32"/>
  <c r="G52" i="31"/>
  <c r="G52" i="30"/>
  <c r="Q51" i="37"/>
  <c r="Q51" i="36"/>
  <c r="Q51" i="35"/>
  <c r="Q51" i="34"/>
  <c r="Q51" i="33"/>
  <c r="Q51" i="32"/>
  <c r="Q51" i="31"/>
  <c r="Q51" i="30"/>
  <c r="M51" i="37"/>
  <c r="M51" i="36"/>
  <c r="M51" i="35"/>
  <c r="M51" i="34"/>
  <c r="M51" i="33"/>
  <c r="M51" i="32"/>
  <c r="M51" i="31"/>
  <c r="M51" i="30"/>
  <c r="I51" i="37"/>
  <c r="I51" i="36"/>
  <c r="I51" i="35"/>
  <c r="I51" i="34"/>
  <c r="I51" i="33"/>
  <c r="I51" i="32"/>
  <c r="I51" i="31"/>
  <c r="I51" i="30"/>
  <c r="E51" i="37"/>
  <c r="E51" i="36"/>
  <c r="E51" i="35"/>
  <c r="E51" i="34"/>
  <c r="E51" i="33"/>
  <c r="E51" i="32"/>
  <c r="E51" i="31"/>
  <c r="E51" i="30"/>
  <c r="O50" i="37"/>
  <c r="O50" i="36"/>
  <c r="O50" i="35"/>
  <c r="O50" i="34"/>
  <c r="O50" i="33"/>
  <c r="O50" i="32"/>
  <c r="O50" i="31"/>
  <c r="O50" i="30"/>
  <c r="K50" i="37"/>
  <c r="K50" i="36"/>
  <c r="K50" i="35"/>
  <c r="K50" i="34"/>
  <c r="K50" i="33"/>
  <c r="K50" i="32"/>
  <c r="K50" i="31"/>
  <c r="K50" i="30"/>
  <c r="G50" i="37"/>
  <c r="G50" i="36"/>
  <c r="G50" i="35"/>
  <c r="G50" i="34"/>
  <c r="G50" i="33"/>
  <c r="G50" i="32"/>
  <c r="G50" i="31"/>
  <c r="G50" i="30"/>
  <c r="Q49" i="37"/>
  <c r="Q49" i="36"/>
  <c r="Q49" i="35"/>
  <c r="Q49" i="34"/>
  <c r="Q49" i="33"/>
  <c r="Q49" i="32"/>
  <c r="Q49" i="31"/>
  <c r="Q49" i="30"/>
  <c r="M49" i="37"/>
  <c r="M49" i="36"/>
  <c r="M49" i="35"/>
  <c r="M49" i="34"/>
  <c r="M49" i="33"/>
  <c r="M49" i="32"/>
  <c r="M49" i="31"/>
  <c r="M49" i="30"/>
  <c r="I49" i="37"/>
  <c r="I49" i="36"/>
  <c r="I49" i="35"/>
  <c r="I49" i="34"/>
  <c r="I49" i="33"/>
  <c r="I49" i="32"/>
  <c r="I49" i="31"/>
  <c r="I49" i="30"/>
  <c r="E49" i="37"/>
  <c r="E49" i="36"/>
  <c r="E49" i="35"/>
  <c r="E49" i="34"/>
  <c r="E49" i="33"/>
  <c r="E49" i="32"/>
  <c r="E49" i="31"/>
  <c r="E49" i="30"/>
  <c r="O48" i="37"/>
  <c r="O48" i="36"/>
  <c r="O48" i="35"/>
  <c r="O48" i="34"/>
  <c r="O48" i="33"/>
  <c r="O48" i="32"/>
  <c r="O48" i="31"/>
  <c r="O48" i="30"/>
  <c r="K48" i="37"/>
  <c r="K48" i="36"/>
  <c r="K48" i="35"/>
  <c r="K48" i="34"/>
  <c r="K48" i="33"/>
  <c r="K48" i="32"/>
  <c r="K48" i="31"/>
  <c r="K48" i="30"/>
  <c r="G48" i="37"/>
  <c r="G48" i="36"/>
  <c r="G48" i="35"/>
  <c r="G48" i="34"/>
  <c r="G48" i="33"/>
  <c r="G48" i="32"/>
  <c r="G48" i="31"/>
  <c r="G48" i="30"/>
  <c r="Q47" i="37"/>
  <c r="Q47" i="36"/>
  <c r="Q47" i="35"/>
  <c r="Q47" i="34"/>
  <c r="Q47" i="33"/>
  <c r="Q47" i="32"/>
  <c r="Q47" i="31"/>
  <c r="Q47" i="30"/>
  <c r="M47" i="37"/>
  <c r="M47" i="36"/>
  <c r="M47" i="35"/>
  <c r="M47" i="34"/>
  <c r="M47" i="33"/>
  <c r="M47" i="32"/>
  <c r="M47" i="31"/>
  <c r="M47" i="30"/>
  <c r="I47" i="37"/>
  <c r="I47" i="36"/>
  <c r="I47" i="35"/>
  <c r="I47" i="34"/>
  <c r="I47" i="33"/>
  <c r="I47" i="32"/>
  <c r="I47" i="31"/>
  <c r="I47" i="30"/>
  <c r="E47" i="37"/>
  <c r="E47" i="36"/>
  <c r="E47" i="35"/>
  <c r="E47" i="34"/>
  <c r="E47" i="33"/>
  <c r="E47" i="32"/>
  <c r="E47" i="31"/>
  <c r="E47" i="30"/>
  <c r="O45" i="37"/>
  <c r="O45" i="36"/>
  <c r="O45" i="35"/>
  <c r="O45" i="34"/>
  <c r="O45" i="33"/>
  <c r="O45" i="32"/>
  <c r="O45" i="31"/>
  <c r="O45" i="30"/>
  <c r="K45" i="37"/>
  <c r="K45" i="36"/>
  <c r="K45" i="35"/>
  <c r="K45" i="34"/>
  <c r="K45" i="33"/>
  <c r="K45" i="32"/>
  <c r="K45" i="31"/>
  <c r="K45" i="30"/>
  <c r="G45" i="30"/>
  <c r="G45" i="37"/>
  <c r="G45" i="36"/>
  <c r="G45" i="35"/>
  <c r="G45" i="34"/>
  <c r="G45" i="33"/>
  <c r="G45" i="32"/>
  <c r="G45" i="31"/>
  <c r="Q44" i="37"/>
  <c r="Q44" i="36"/>
  <c r="Q44" i="35"/>
  <c r="Q44" i="34"/>
  <c r="Q44" i="33"/>
  <c r="Q44" i="32"/>
  <c r="Q44" i="30"/>
  <c r="Q44" i="31"/>
  <c r="M44" i="37"/>
  <c r="M44" i="36"/>
  <c r="M44" i="35"/>
  <c r="M44" i="34"/>
  <c r="M44" i="33"/>
  <c r="M44" i="32"/>
  <c r="M44" i="30"/>
  <c r="M44" i="31"/>
  <c r="I44" i="37"/>
  <c r="I44" i="36"/>
  <c r="I44" i="35"/>
  <c r="I44" i="34"/>
  <c r="I44" i="33"/>
  <c r="I44" i="32"/>
  <c r="I44" i="30"/>
  <c r="I44" i="31"/>
  <c r="E44" i="37"/>
  <c r="E44" i="36"/>
  <c r="E44" i="35"/>
  <c r="E44" i="34"/>
  <c r="E44" i="33"/>
  <c r="E44" i="32"/>
  <c r="E44" i="30"/>
  <c r="E44" i="31"/>
  <c r="O42" i="37"/>
  <c r="O42" i="36"/>
  <c r="O42" i="35"/>
  <c r="O42" i="34"/>
  <c r="O42" i="33"/>
  <c r="O42" i="32"/>
  <c r="O42" i="31"/>
  <c r="O42" i="30"/>
  <c r="K42" i="30"/>
  <c r="K42" i="37"/>
  <c r="K42" i="36"/>
  <c r="K42" i="35"/>
  <c r="K42" i="34"/>
  <c r="K42" i="33"/>
  <c r="K42" i="32"/>
  <c r="K42" i="31"/>
  <c r="G42" i="30"/>
  <c r="G42" i="37"/>
  <c r="G42" i="36"/>
  <c r="G42" i="35"/>
  <c r="G42" i="34"/>
  <c r="G42" i="33"/>
  <c r="G42" i="32"/>
  <c r="G42" i="31"/>
  <c r="Q41" i="37"/>
  <c r="Q41" i="36"/>
  <c r="Q41" i="35"/>
  <c r="Q41" i="34"/>
  <c r="Q41" i="33"/>
  <c r="Q41" i="32"/>
  <c r="Q41" i="30"/>
  <c r="Q41" i="31"/>
  <c r="M41" i="37"/>
  <c r="M41" i="36"/>
  <c r="M41" i="35"/>
  <c r="M41" i="34"/>
  <c r="M41" i="33"/>
  <c r="M41" i="32"/>
  <c r="M41" i="30"/>
  <c r="M41" i="31"/>
  <c r="I41" i="37"/>
  <c r="I41" i="36"/>
  <c r="I41" i="35"/>
  <c r="I41" i="34"/>
  <c r="I41" i="33"/>
  <c r="I41" i="32"/>
  <c r="I41" i="31"/>
  <c r="I41" i="30"/>
  <c r="E41" i="37"/>
  <c r="E41" i="36"/>
  <c r="E41" i="35"/>
  <c r="E41" i="34"/>
  <c r="E41" i="33"/>
  <c r="E41" i="32"/>
  <c r="E41" i="31"/>
  <c r="E41" i="30"/>
  <c r="O40" i="37"/>
  <c r="O40" i="36"/>
  <c r="O40" i="35"/>
  <c r="O40" i="34"/>
  <c r="O40" i="33"/>
  <c r="O40" i="32"/>
  <c r="O40" i="31"/>
  <c r="O40" i="30"/>
  <c r="K40" i="37"/>
  <c r="K40" i="36"/>
  <c r="K40" i="35"/>
  <c r="K40" i="34"/>
  <c r="K40" i="33"/>
  <c r="K40" i="32"/>
  <c r="K40" i="30"/>
  <c r="K40" i="31"/>
  <c r="G40" i="37"/>
  <c r="G40" i="36"/>
  <c r="G40" i="35"/>
  <c r="G40" i="34"/>
  <c r="G40" i="33"/>
  <c r="G40" i="32"/>
  <c r="G40" i="30"/>
  <c r="G40" i="31"/>
  <c r="Q32" i="37"/>
  <c r="Q32" i="36"/>
  <c r="Q32" i="35"/>
  <c r="Q32" i="34"/>
  <c r="Q32" i="33"/>
  <c r="Q32" i="32"/>
  <c r="Q32" i="30"/>
  <c r="Q32" i="31"/>
  <c r="M32" i="37"/>
  <c r="M32" i="36"/>
  <c r="M32" i="35"/>
  <c r="M32" i="34"/>
  <c r="M32" i="33"/>
  <c r="M32" i="32"/>
  <c r="M32" i="30"/>
  <c r="M32" i="31"/>
  <c r="I32" i="37"/>
  <c r="I32" i="36"/>
  <c r="I32" i="35"/>
  <c r="I32" i="34"/>
  <c r="I32" i="33"/>
  <c r="I32" i="32"/>
  <c r="I32" i="30"/>
  <c r="I32" i="31"/>
  <c r="E32" i="37"/>
  <c r="E32" i="36"/>
  <c r="E32" i="35"/>
  <c r="E32" i="34"/>
  <c r="E32" i="33"/>
  <c r="E32" i="32"/>
  <c r="E32" i="30"/>
  <c r="E32" i="31"/>
  <c r="O30" i="37"/>
  <c r="O30" i="36"/>
  <c r="O30" i="35"/>
  <c r="O30" i="34"/>
  <c r="O30" i="33"/>
  <c r="O30" i="31"/>
  <c r="O30" i="30"/>
  <c r="K30" i="37"/>
  <c r="K30" i="36"/>
  <c r="K30" i="35"/>
  <c r="K30" i="34"/>
  <c r="K30" i="33"/>
  <c r="K30" i="30"/>
  <c r="K30" i="31"/>
  <c r="G30" i="37"/>
  <c r="G30" i="36"/>
  <c r="G30" i="35"/>
  <c r="G30" i="34"/>
  <c r="G30" i="33"/>
  <c r="G30" i="30"/>
  <c r="G30" i="31"/>
  <c r="Q29" i="37"/>
  <c r="Q29" i="36"/>
  <c r="Q29" i="35"/>
  <c r="Q29" i="34"/>
  <c r="Q29" i="33"/>
  <c r="Q29" i="32"/>
  <c r="Q29" i="30"/>
  <c r="Q29" i="31"/>
  <c r="M29" i="37"/>
  <c r="M29" i="36"/>
  <c r="M29" i="35"/>
  <c r="M29" i="34"/>
  <c r="M29" i="33"/>
  <c r="M29" i="32"/>
  <c r="M29" i="30"/>
  <c r="M29" i="31"/>
  <c r="I29" i="37"/>
  <c r="I29" i="36"/>
  <c r="I29" i="35"/>
  <c r="I29" i="34"/>
  <c r="I29" i="33"/>
  <c r="I29" i="32"/>
  <c r="I29" i="30"/>
  <c r="I29" i="31"/>
  <c r="E29" i="37"/>
  <c r="E29" i="36"/>
  <c r="E29" i="35"/>
  <c r="E29" i="34"/>
  <c r="E29" i="33"/>
  <c r="E29" i="32"/>
  <c r="E29" i="30"/>
  <c r="E29" i="31"/>
  <c r="O28" i="37"/>
  <c r="O28" i="36"/>
  <c r="O28" i="35"/>
  <c r="O28" i="34"/>
  <c r="O28" i="33"/>
  <c r="O28" i="32"/>
  <c r="O28" i="30"/>
  <c r="O28" i="31"/>
  <c r="K28" i="37"/>
  <c r="K28" i="36"/>
  <c r="K28" i="35"/>
  <c r="K28" i="34"/>
  <c r="K28" i="33"/>
  <c r="K28" i="32"/>
  <c r="K28" i="30"/>
  <c r="K28" i="31"/>
  <c r="G28" i="37"/>
  <c r="G28" i="36"/>
  <c r="G28" i="35"/>
  <c r="G28" i="34"/>
  <c r="G28" i="33"/>
  <c r="G28" i="32"/>
  <c r="G28" i="30"/>
  <c r="G28" i="31"/>
  <c r="Q27" i="37"/>
  <c r="Q27" i="36"/>
  <c r="Q27" i="35"/>
  <c r="Q27" i="34"/>
  <c r="Q27" i="33"/>
  <c r="Q27" i="32"/>
  <c r="Q27" i="30"/>
  <c r="Q27" i="31"/>
  <c r="M27" i="37"/>
  <c r="M27" i="36"/>
  <c r="M27" i="35"/>
  <c r="M27" i="34"/>
  <c r="M27" i="33"/>
  <c r="M27" i="32"/>
  <c r="M27" i="30"/>
  <c r="M27" i="31"/>
  <c r="I27" i="37"/>
  <c r="I27" i="36"/>
  <c r="I27" i="35"/>
  <c r="I27" i="34"/>
  <c r="I27" i="33"/>
  <c r="I27" i="32"/>
  <c r="I27" i="30"/>
  <c r="I27" i="31"/>
  <c r="E27" i="37"/>
  <c r="E27" i="36"/>
  <c r="E27" i="35"/>
  <c r="E27" i="34"/>
  <c r="E27" i="33"/>
  <c r="E27" i="32"/>
  <c r="E27" i="30"/>
  <c r="E27" i="31"/>
  <c r="O25" i="37"/>
  <c r="O25" i="36"/>
  <c r="O25" i="35"/>
  <c r="O25" i="34"/>
  <c r="O25" i="33"/>
  <c r="O25" i="32"/>
  <c r="O25" i="30"/>
  <c r="O25" i="31"/>
  <c r="K25" i="37"/>
  <c r="K25" i="36"/>
  <c r="K25" i="35"/>
  <c r="K25" i="34"/>
  <c r="K25" i="33"/>
  <c r="K25" i="32"/>
  <c r="K25" i="30"/>
  <c r="K25" i="31"/>
  <c r="G25" i="30"/>
  <c r="G25" i="37"/>
  <c r="G25" i="36"/>
  <c r="G25" i="35"/>
  <c r="G25" i="34"/>
  <c r="G25" i="33"/>
  <c r="G25" i="32"/>
  <c r="G25" i="31"/>
  <c r="Q24" i="37"/>
  <c r="Q24" i="36"/>
  <c r="Q24" i="35"/>
  <c r="Q24" i="34"/>
  <c r="Q24" i="33"/>
  <c r="Q24" i="32"/>
  <c r="Q24" i="31"/>
  <c r="Q24" i="30"/>
  <c r="M24" i="37"/>
  <c r="M24" i="36"/>
  <c r="M24" i="35"/>
  <c r="M24" i="34"/>
  <c r="M24" i="33"/>
  <c r="M24" i="32"/>
  <c r="M24" i="31"/>
  <c r="M24" i="30"/>
  <c r="I24" i="37"/>
  <c r="I24" i="36"/>
  <c r="I24" i="35"/>
  <c r="I24" i="34"/>
  <c r="I24" i="33"/>
  <c r="I24" i="32"/>
  <c r="I24" i="31"/>
  <c r="I24" i="30"/>
  <c r="E24" i="37"/>
  <c r="E24" i="36"/>
  <c r="E24" i="35"/>
  <c r="E24" i="34"/>
  <c r="E24" i="33"/>
  <c r="E24" i="32"/>
  <c r="E24" i="31"/>
  <c r="E24" i="30"/>
  <c r="O23" i="37"/>
  <c r="O23" i="36"/>
  <c r="O23" i="35"/>
  <c r="O23" i="34"/>
  <c r="O23" i="33"/>
  <c r="O23" i="32"/>
  <c r="O23" i="31"/>
  <c r="O23" i="30"/>
  <c r="K23" i="37"/>
  <c r="K23" i="36"/>
  <c r="K23" i="35"/>
  <c r="K23" i="34"/>
  <c r="K23" i="33"/>
  <c r="K23" i="32"/>
  <c r="K23" i="31"/>
  <c r="K23" i="30"/>
  <c r="G23" i="37"/>
  <c r="G23" i="36"/>
  <c r="G23" i="35"/>
  <c r="G23" i="34"/>
  <c r="G23" i="33"/>
  <c r="G23" i="32"/>
  <c r="G23" i="31"/>
  <c r="G23" i="30"/>
  <c r="Q22" i="37"/>
  <c r="Q22" i="36"/>
  <c r="Q22" i="35"/>
  <c r="Q22" i="34"/>
  <c r="Q22" i="33"/>
  <c r="Q22" i="32"/>
  <c r="Q22" i="31"/>
  <c r="Q22" i="30"/>
  <c r="M22" i="37"/>
  <c r="M22" i="36"/>
  <c r="M22" i="35"/>
  <c r="M22" i="34"/>
  <c r="M22" i="33"/>
  <c r="M22" i="32"/>
  <c r="M22" i="31"/>
  <c r="M22" i="30"/>
  <c r="I22" i="37"/>
  <c r="I22" i="36"/>
  <c r="I22" i="35"/>
  <c r="I22" i="34"/>
  <c r="I22" i="33"/>
  <c r="I22" i="32"/>
  <c r="I22" i="31"/>
  <c r="I22" i="30"/>
  <c r="E22" i="37"/>
  <c r="E22" i="36"/>
  <c r="E22" i="35"/>
  <c r="E22" i="34"/>
  <c r="E22" i="33"/>
  <c r="E22" i="32"/>
  <c r="E22" i="31"/>
  <c r="E22" i="30"/>
  <c r="O21" i="30"/>
  <c r="O21" i="37"/>
  <c r="O21" i="36"/>
  <c r="O21" i="35"/>
  <c r="O21" i="34"/>
  <c r="O21" i="33"/>
  <c r="O21" i="32"/>
  <c r="O21" i="31"/>
  <c r="K21" i="30"/>
  <c r="K21" i="37"/>
  <c r="K21" i="36"/>
  <c r="K21" i="35"/>
  <c r="K21" i="34"/>
  <c r="K21" i="33"/>
  <c r="K21" i="32"/>
  <c r="K21" i="31"/>
  <c r="G21" i="30"/>
  <c r="G21" i="37"/>
  <c r="G21" i="36"/>
  <c r="G21" i="35"/>
  <c r="G21" i="34"/>
  <c r="G21" i="33"/>
  <c r="G21" i="32"/>
  <c r="G21" i="31"/>
  <c r="Q20" i="37"/>
  <c r="Q20" i="36"/>
  <c r="Q20" i="35"/>
  <c r="Q20" i="34"/>
  <c r="Q20" i="33"/>
  <c r="Q20" i="32"/>
  <c r="Q20" i="31"/>
  <c r="Q20" i="30"/>
  <c r="M20" i="37"/>
  <c r="M20" i="36"/>
  <c r="M20" i="35"/>
  <c r="M20" i="34"/>
  <c r="M20" i="33"/>
  <c r="M20" i="32"/>
  <c r="M20" i="31"/>
  <c r="M20" i="30"/>
  <c r="I20" i="37"/>
  <c r="I20" i="36"/>
  <c r="I20" i="35"/>
  <c r="I20" i="34"/>
  <c r="I20" i="33"/>
  <c r="I20" i="32"/>
  <c r="I20" i="31"/>
  <c r="I20" i="30"/>
  <c r="E20" i="37"/>
  <c r="E20" i="36"/>
  <c r="E20" i="35"/>
  <c r="E20" i="34"/>
  <c r="E20" i="33"/>
  <c r="E20" i="32"/>
  <c r="E20" i="31"/>
  <c r="E20" i="30"/>
  <c r="O19" i="37"/>
  <c r="O19" i="36"/>
  <c r="O19" i="35"/>
  <c r="O19" i="34"/>
  <c r="O19" i="33"/>
  <c r="O19" i="32"/>
  <c r="O19" i="31"/>
  <c r="O19" i="30"/>
  <c r="K19" i="37"/>
  <c r="K19" i="36"/>
  <c r="K19" i="35"/>
  <c r="K19" i="34"/>
  <c r="K19" i="33"/>
  <c r="K19" i="32"/>
  <c r="K19" i="31"/>
  <c r="K19" i="30"/>
  <c r="G19" i="37"/>
  <c r="G19" i="36"/>
  <c r="G19" i="35"/>
  <c r="G19" i="34"/>
  <c r="G19" i="33"/>
  <c r="G19" i="32"/>
  <c r="G19" i="31"/>
  <c r="G19" i="30"/>
  <c r="Q17" i="37"/>
  <c r="Q17" i="36"/>
  <c r="Q17" i="35"/>
  <c r="Q17" i="34"/>
  <c r="Q17" i="33"/>
  <c r="Q17" i="32"/>
  <c r="Q17" i="31"/>
  <c r="Q17" i="30"/>
  <c r="M17" i="37"/>
  <c r="M17" i="36"/>
  <c r="M17" i="35"/>
  <c r="M17" i="34"/>
  <c r="M17" i="33"/>
  <c r="M17" i="32"/>
  <c r="M17" i="31"/>
  <c r="M17" i="30"/>
  <c r="I17" i="37"/>
  <c r="I17" i="36"/>
  <c r="I17" i="35"/>
  <c r="I17" i="34"/>
  <c r="I17" i="33"/>
  <c r="I17" i="32"/>
  <c r="I17" i="31"/>
  <c r="I17" i="30"/>
  <c r="E17" i="37"/>
  <c r="E17" i="36"/>
  <c r="E17" i="35"/>
  <c r="E17" i="34"/>
  <c r="E17" i="33"/>
  <c r="E17" i="32"/>
  <c r="E17" i="31"/>
  <c r="E17" i="30"/>
  <c r="O16" i="37"/>
  <c r="O16" i="36"/>
  <c r="O16" i="35"/>
  <c r="O16" i="34"/>
  <c r="O16" i="33"/>
  <c r="O16" i="32"/>
  <c r="O16" i="31"/>
  <c r="O16" i="30"/>
  <c r="K16" i="37"/>
  <c r="K16" i="36"/>
  <c r="K16" i="35"/>
  <c r="K16" i="34"/>
  <c r="K16" i="33"/>
  <c r="K16" i="32"/>
  <c r="K16" i="31"/>
  <c r="K16" i="30"/>
  <c r="G16" i="37"/>
  <c r="G16" i="36"/>
  <c r="G16" i="35"/>
  <c r="G16" i="34"/>
  <c r="G16" i="33"/>
  <c r="G16" i="32"/>
  <c r="G16" i="31"/>
  <c r="G16" i="30"/>
  <c r="Q15" i="37"/>
  <c r="Q15" i="36"/>
  <c r="Q15" i="35"/>
  <c r="Q15" i="34"/>
  <c r="Q15" i="33"/>
  <c r="Q15" i="32"/>
  <c r="Q15" i="31"/>
  <c r="Q15" i="30"/>
  <c r="M15" i="37"/>
  <c r="M15" i="36"/>
  <c r="M15" i="35"/>
  <c r="M15" i="34"/>
  <c r="M15" i="33"/>
  <c r="M15" i="32"/>
  <c r="M15" i="31"/>
  <c r="M15" i="30"/>
  <c r="I15" i="37"/>
  <c r="I15" i="36"/>
  <c r="I15" i="35"/>
  <c r="I15" i="34"/>
  <c r="I15" i="33"/>
  <c r="I15" i="32"/>
  <c r="I15" i="31"/>
  <c r="I15" i="30"/>
  <c r="E15" i="37"/>
  <c r="E15" i="36"/>
  <c r="E15" i="35"/>
  <c r="E15" i="34"/>
  <c r="E15" i="33"/>
  <c r="E15" i="32"/>
  <c r="E15" i="31"/>
  <c r="E15" i="30"/>
  <c r="O14" i="37"/>
  <c r="O14" i="36"/>
  <c r="O14" i="35"/>
  <c r="O14" i="34"/>
  <c r="O14" i="33"/>
  <c r="O14" i="32"/>
  <c r="O14" i="31"/>
  <c r="O14" i="30"/>
  <c r="K14" i="37"/>
  <c r="K14" i="36"/>
  <c r="K14" i="35"/>
  <c r="K14" i="34"/>
  <c r="K14" i="33"/>
  <c r="K14" i="32"/>
  <c r="K14" i="31"/>
  <c r="K14" i="30"/>
  <c r="G14" i="37"/>
  <c r="G14" i="36"/>
  <c r="G14" i="35"/>
  <c r="G14" i="34"/>
  <c r="G14" i="33"/>
  <c r="G14" i="32"/>
  <c r="G14" i="31"/>
  <c r="G14" i="30"/>
  <c r="Q13" i="37"/>
  <c r="Q13" i="36"/>
  <c r="Q13" i="35"/>
  <c r="Q13" i="34"/>
  <c r="Q13" i="33"/>
  <c r="Q13" i="32"/>
  <c r="Q13" i="31"/>
  <c r="Q13" i="30"/>
  <c r="M13" i="37"/>
  <c r="M13" i="36"/>
  <c r="M13" i="35"/>
  <c r="M13" i="34"/>
  <c r="M13" i="33"/>
  <c r="M13" i="32"/>
  <c r="M13" i="31"/>
  <c r="M13" i="30"/>
  <c r="I13" i="37"/>
  <c r="I13" i="36"/>
  <c r="I13" i="35"/>
  <c r="I13" i="34"/>
  <c r="I13" i="33"/>
  <c r="I13" i="32"/>
  <c r="I13" i="31"/>
  <c r="I13" i="30"/>
  <c r="E13" i="37"/>
  <c r="E13" i="36"/>
  <c r="E13" i="35"/>
  <c r="E13" i="34"/>
  <c r="E13" i="33"/>
  <c r="E13" i="32"/>
  <c r="E13" i="31"/>
  <c r="E13" i="30"/>
  <c r="O12" i="37"/>
  <c r="O12" i="36"/>
  <c r="O12" i="35"/>
  <c r="O12" i="34"/>
  <c r="O12" i="33"/>
  <c r="O12" i="32"/>
  <c r="O12" i="31"/>
  <c r="O12" i="30"/>
  <c r="K12" i="37"/>
  <c r="K12" i="36"/>
  <c r="K12" i="35"/>
  <c r="K12" i="34"/>
  <c r="K12" i="33"/>
  <c r="K12" i="32"/>
  <c r="K12" i="31"/>
  <c r="K12" i="30"/>
  <c r="G12" i="37"/>
  <c r="G12" i="36"/>
  <c r="G12" i="35"/>
  <c r="G12" i="34"/>
  <c r="G12" i="33"/>
  <c r="G12" i="32"/>
  <c r="G12" i="31"/>
  <c r="G12" i="30"/>
  <c r="Q11" i="37"/>
  <c r="Q11" i="36"/>
  <c r="Q11" i="35"/>
  <c r="Q11" i="34"/>
  <c r="Q11" i="33"/>
  <c r="Q11" i="32"/>
  <c r="Q11" i="31"/>
  <c r="Q11" i="30"/>
  <c r="M11" i="37"/>
  <c r="M11" i="36"/>
  <c r="M11" i="35"/>
  <c r="M11" i="34"/>
  <c r="M11" i="33"/>
  <c r="M11" i="32"/>
  <c r="M11" i="31"/>
  <c r="M11" i="30"/>
  <c r="I11" i="37"/>
  <c r="I11" i="36"/>
  <c r="I11" i="35"/>
  <c r="I11" i="34"/>
  <c r="I11" i="33"/>
  <c r="I11" i="32"/>
  <c r="I11" i="31"/>
  <c r="I11" i="30"/>
  <c r="E11" i="37"/>
  <c r="E11" i="36"/>
  <c r="E11" i="35"/>
  <c r="E11" i="34"/>
  <c r="E11" i="33"/>
  <c r="E11" i="32"/>
  <c r="E11" i="31"/>
  <c r="E11" i="30"/>
  <c r="O10" i="37"/>
  <c r="O10" i="36"/>
  <c r="O10" i="35"/>
  <c r="O10" i="34"/>
  <c r="O10" i="33"/>
  <c r="O10" i="32"/>
  <c r="O10" i="31"/>
  <c r="O10" i="30"/>
  <c r="K10" i="37"/>
  <c r="K10" i="36"/>
  <c r="K10" i="35"/>
  <c r="K10" i="34"/>
  <c r="K10" i="33"/>
  <c r="K10" i="32"/>
  <c r="K10" i="31"/>
  <c r="K10" i="30"/>
  <c r="Q8" i="37"/>
  <c r="Q8" i="36"/>
  <c r="Q8" i="35"/>
  <c r="Q8" i="34"/>
  <c r="Q8" i="33"/>
  <c r="Q8" i="32"/>
  <c r="Q8" i="31"/>
  <c r="Q8" i="30"/>
  <c r="M8" i="37"/>
  <c r="M8" i="36"/>
  <c r="M8" i="35"/>
  <c r="M8" i="34"/>
  <c r="M8" i="33"/>
  <c r="M8" i="32"/>
  <c r="M8" i="31"/>
  <c r="M8" i="30"/>
  <c r="I8" i="37"/>
  <c r="I8" i="36"/>
  <c r="I8" i="35"/>
  <c r="I8" i="34"/>
  <c r="I8" i="33"/>
  <c r="I8" i="32"/>
  <c r="I8" i="31"/>
  <c r="I8" i="30"/>
  <c r="E8" i="37"/>
  <c r="E8" i="36"/>
  <c r="E8" i="35"/>
  <c r="E8" i="34"/>
  <c r="E8" i="33"/>
  <c r="E8" i="32"/>
  <c r="E8" i="30"/>
  <c r="E8" i="31"/>
  <c r="O7" i="37"/>
  <c r="O7" i="36"/>
  <c r="O7" i="35"/>
  <c r="O7" i="34"/>
  <c r="O7" i="33"/>
  <c r="O7" i="32"/>
  <c r="O7" i="30"/>
  <c r="O7" i="31"/>
  <c r="K7" i="37"/>
  <c r="K7" i="36"/>
  <c r="K7" i="35"/>
  <c r="K7" i="34"/>
  <c r="K7" i="33"/>
  <c r="K7" i="32"/>
  <c r="K7" i="30"/>
  <c r="K7" i="31"/>
  <c r="G7" i="30"/>
  <c r="G7" i="37"/>
  <c r="G7" i="36"/>
  <c r="G7" i="35"/>
  <c r="G7" i="34"/>
  <c r="G7" i="33"/>
  <c r="G7" i="32"/>
  <c r="G7" i="31"/>
  <c r="Q6" i="37"/>
  <c r="Q6" i="36"/>
  <c r="Q6" i="35"/>
  <c r="Q6" i="34"/>
  <c r="Q6" i="33"/>
  <c r="Q6" i="32"/>
  <c r="Q6" i="31"/>
  <c r="Q6" i="30"/>
  <c r="M6" i="37"/>
  <c r="M6" i="36"/>
  <c r="M6" i="35"/>
  <c r="M6" i="34"/>
  <c r="M6" i="33"/>
  <c r="M6" i="32"/>
  <c r="M6" i="31"/>
  <c r="M6" i="30"/>
  <c r="I6" i="37"/>
  <c r="I6" i="36"/>
  <c r="I6" i="35"/>
  <c r="I6" i="34"/>
  <c r="I6" i="33"/>
  <c r="I6" i="32"/>
  <c r="I6" i="31"/>
  <c r="I6" i="30"/>
  <c r="E6" i="37"/>
  <c r="E6" i="36"/>
  <c r="E6" i="35"/>
  <c r="E6" i="34"/>
  <c r="E6" i="33"/>
  <c r="E6" i="32"/>
  <c r="E6" i="31"/>
  <c r="E6" i="30"/>
  <c r="O5" i="37"/>
  <c r="O5" i="36"/>
  <c r="O5" i="35"/>
  <c r="O5" i="34"/>
  <c r="O5" i="33"/>
  <c r="O5" i="32"/>
  <c r="O5" i="31"/>
  <c r="O5" i="30"/>
  <c r="K5" i="37"/>
  <c r="K5" i="36"/>
  <c r="K5" i="35"/>
  <c r="K5" i="34"/>
  <c r="K5" i="33"/>
  <c r="K5" i="32"/>
  <c r="K5" i="31"/>
  <c r="K5" i="30"/>
  <c r="G5" i="30"/>
  <c r="G5" i="37"/>
  <c r="G5" i="36"/>
  <c r="G5" i="35"/>
  <c r="G5" i="34"/>
  <c r="G5" i="33"/>
  <c r="G5" i="32"/>
  <c r="G5" i="31"/>
  <c r="Q4" i="37"/>
  <c r="Q4" i="36"/>
  <c r="Q4" i="35"/>
  <c r="Q4" i="34"/>
  <c r="Q4" i="33"/>
  <c r="Q4" i="32"/>
  <c r="Q4" i="31"/>
  <c r="Q4" i="30"/>
  <c r="M4" i="37"/>
  <c r="M4" i="36"/>
  <c r="M4" i="35"/>
  <c r="M4" i="34"/>
  <c r="M4" i="33"/>
  <c r="M4" i="32"/>
  <c r="M4" i="31"/>
  <c r="M4" i="30"/>
  <c r="I4" i="30"/>
  <c r="I4" i="37"/>
  <c r="I4" i="36"/>
  <c r="I4" i="35"/>
  <c r="I4" i="34"/>
  <c r="I4" i="33"/>
  <c r="I4" i="32"/>
  <c r="I4" i="31"/>
  <c r="E4" i="30"/>
  <c r="E4" i="37"/>
  <c r="E4" i="36"/>
  <c r="E4" i="35"/>
  <c r="E4" i="34"/>
  <c r="E4" i="33"/>
  <c r="E4" i="32"/>
  <c r="E4" i="31"/>
  <c r="G84" i="37"/>
  <c r="G84" i="36"/>
  <c r="G84" i="35"/>
  <c r="G84" i="34"/>
  <c r="G84" i="33"/>
  <c r="G84" i="32"/>
  <c r="G84" i="31"/>
  <c r="G84" i="30"/>
  <c r="K84" i="37"/>
  <c r="K84" i="36"/>
  <c r="K84" i="35"/>
  <c r="K84" i="34"/>
  <c r="K84" i="33"/>
  <c r="K84" i="32"/>
  <c r="K84" i="31"/>
  <c r="K84" i="30"/>
  <c r="O84" i="37"/>
  <c r="O84" i="36"/>
  <c r="O84" i="35"/>
  <c r="O84" i="34"/>
  <c r="O84" i="33"/>
  <c r="O84" i="32"/>
  <c r="O84" i="31"/>
  <c r="O84" i="30"/>
  <c r="I92" i="37"/>
  <c r="I92" i="36"/>
  <c r="I92" i="35"/>
  <c r="I92" i="34"/>
  <c r="I92" i="33"/>
  <c r="I92" i="32"/>
  <c r="I92" i="31"/>
  <c r="I92" i="30"/>
  <c r="E92" i="37"/>
  <c r="E92" i="36"/>
  <c r="E92" i="35"/>
  <c r="E92" i="34"/>
  <c r="E92" i="33"/>
  <c r="E92" i="32"/>
  <c r="E92" i="31"/>
  <c r="E92" i="30"/>
  <c r="O91" i="37"/>
  <c r="O91" i="36"/>
  <c r="O91" i="35"/>
  <c r="O91" i="34"/>
  <c r="O91" i="33"/>
  <c r="O91" i="32"/>
  <c r="O91" i="31"/>
  <c r="O91" i="30"/>
  <c r="K91" i="37"/>
  <c r="K91" i="36"/>
  <c r="K91" i="35"/>
  <c r="K91" i="34"/>
  <c r="K91" i="33"/>
  <c r="K91" i="32"/>
  <c r="K91" i="31"/>
  <c r="K91" i="30"/>
  <c r="G91" i="37"/>
  <c r="G91" i="36"/>
  <c r="G91" i="35"/>
  <c r="G91" i="34"/>
  <c r="G91" i="33"/>
  <c r="G91" i="32"/>
  <c r="G91" i="31"/>
  <c r="G91" i="30"/>
  <c r="Q90" i="37"/>
  <c r="Q90" i="36"/>
  <c r="Q90" i="35"/>
  <c r="Q90" i="34"/>
  <c r="Q90" i="33"/>
  <c r="Q90" i="32"/>
  <c r="Q90" i="31"/>
  <c r="Q90" i="30"/>
  <c r="M90" i="37"/>
  <c r="M90" i="36"/>
  <c r="M90" i="35"/>
  <c r="M90" i="34"/>
  <c r="M90" i="33"/>
  <c r="M90" i="32"/>
  <c r="M90" i="31"/>
  <c r="M90" i="30"/>
  <c r="I90" i="37"/>
  <c r="I90" i="36"/>
  <c r="I90" i="35"/>
  <c r="I90" i="34"/>
  <c r="I90" i="33"/>
  <c r="I90" i="32"/>
  <c r="I90" i="31"/>
  <c r="I90" i="30"/>
  <c r="E90" i="37"/>
  <c r="E90" i="36"/>
  <c r="E90" i="35"/>
  <c r="E90" i="34"/>
  <c r="E90" i="33"/>
  <c r="E90" i="32"/>
  <c r="E90" i="31"/>
  <c r="E90" i="30"/>
  <c r="O89" i="37"/>
  <c r="O89" i="36"/>
  <c r="O89" i="35"/>
  <c r="O89" i="34"/>
  <c r="O89" i="33"/>
  <c r="O89" i="32"/>
  <c r="O89" i="31"/>
  <c r="O89" i="30"/>
  <c r="K89" i="37"/>
  <c r="K89" i="36"/>
  <c r="K89" i="35"/>
  <c r="K89" i="34"/>
  <c r="K89" i="33"/>
  <c r="K89" i="32"/>
  <c r="K89" i="31"/>
  <c r="K89" i="30"/>
  <c r="G89" i="37"/>
  <c r="G89" i="36"/>
  <c r="G89" i="35"/>
  <c r="G89" i="34"/>
  <c r="G89" i="33"/>
  <c r="G89" i="32"/>
  <c r="G89" i="31"/>
  <c r="G89" i="30"/>
  <c r="Q87" i="30"/>
  <c r="Q87" i="37"/>
  <c r="Q87" i="36"/>
  <c r="Q87" i="35"/>
  <c r="Q87" i="34"/>
  <c r="Q87" i="33"/>
  <c r="Q87" i="32"/>
  <c r="Q87" i="31"/>
  <c r="M87" i="30"/>
  <c r="M87" i="37"/>
  <c r="M87" i="36"/>
  <c r="M87" i="35"/>
  <c r="M87" i="34"/>
  <c r="M87" i="33"/>
  <c r="M87" i="32"/>
  <c r="M87" i="31"/>
  <c r="I87" i="30"/>
  <c r="I87" i="37"/>
  <c r="I87" i="36"/>
  <c r="I87" i="35"/>
  <c r="I87" i="34"/>
  <c r="I87" i="33"/>
  <c r="I87" i="32"/>
  <c r="I87" i="31"/>
  <c r="E87" i="30"/>
  <c r="E87" i="37"/>
  <c r="E87" i="36"/>
  <c r="E87" i="35"/>
  <c r="E87" i="34"/>
  <c r="E87" i="33"/>
  <c r="E87" i="32"/>
  <c r="E87" i="31"/>
  <c r="O83" i="37"/>
  <c r="O83" i="36"/>
  <c r="O83" i="35"/>
  <c r="O83" i="34"/>
  <c r="O83" i="33"/>
  <c r="O83" i="32"/>
  <c r="O83" i="31"/>
  <c r="O83" i="30"/>
  <c r="K83" i="37"/>
  <c r="K83" i="36"/>
  <c r="K83" i="35"/>
  <c r="K83" i="34"/>
  <c r="K83" i="33"/>
  <c r="K83" i="32"/>
  <c r="K83" i="31"/>
  <c r="K83" i="30"/>
  <c r="G83" i="37"/>
  <c r="G83" i="36"/>
  <c r="G83" i="35"/>
  <c r="G83" i="34"/>
  <c r="G83" i="33"/>
  <c r="G83" i="32"/>
  <c r="G83" i="31"/>
  <c r="G83" i="30"/>
  <c r="Q82" i="37"/>
  <c r="Q82" i="36"/>
  <c r="Q82" i="35"/>
  <c r="Q82" i="34"/>
  <c r="Q82" i="33"/>
  <c r="Q82" i="32"/>
  <c r="Q82" i="31"/>
  <c r="Q82" i="30"/>
  <c r="M82" i="37"/>
  <c r="M82" i="36"/>
  <c r="M82" i="35"/>
  <c r="M82" i="34"/>
  <c r="M82" i="33"/>
  <c r="M82" i="32"/>
  <c r="M82" i="31"/>
  <c r="M82" i="30"/>
  <c r="I82" i="37"/>
  <c r="I82" i="36"/>
  <c r="I82" i="35"/>
  <c r="I82" i="34"/>
  <c r="I82" i="33"/>
  <c r="I82" i="32"/>
  <c r="I82" i="31"/>
  <c r="I82" i="30"/>
  <c r="E82" i="37"/>
  <c r="E82" i="36"/>
  <c r="E82" i="35"/>
  <c r="E82" i="34"/>
  <c r="E82" i="33"/>
  <c r="E82" i="32"/>
  <c r="E82" i="31"/>
  <c r="E82" i="30"/>
  <c r="O81" i="37"/>
  <c r="O81" i="36"/>
  <c r="O81" i="35"/>
  <c r="O81" i="34"/>
  <c r="O81" i="33"/>
  <c r="O81" i="32"/>
  <c r="O81" i="31"/>
  <c r="O81" i="30"/>
  <c r="K81" i="37"/>
  <c r="K81" i="36"/>
  <c r="K81" i="35"/>
  <c r="K81" i="34"/>
  <c r="K81" i="33"/>
  <c r="K81" i="32"/>
  <c r="K81" i="31"/>
  <c r="K81" i="30"/>
  <c r="G81" i="37"/>
  <c r="G81" i="36"/>
  <c r="G81" i="35"/>
  <c r="G81" i="34"/>
  <c r="G81" i="33"/>
  <c r="G81" i="32"/>
  <c r="G81" i="31"/>
  <c r="G81" i="30"/>
  <c r="Q80" i="37"/>
  <c r="Q80" i="36"/>
  <c r="Q80" i="35"/>
  <c r="Q80" i="34"/>
  <c r="Q80" i="33"/>
  <c r="Q80" i="32"/>
  <c r="Q80" i="31"/>
  <c r="Q80" i="30"/>
  <c r="M80" i="37"/>
  <c r="M80" i="36"/>
  <c r="M80" i="35"/>
  <c r="M80" i="34"/>
  <c r="M80" i="33"/>
  <c r="M80" i="32"/>
  <c r="M80" i="31"/>
  <c r="M80" i="30"/>
  <c r="I80" i="37"/>
  <c r="I80" i="36"/>
  <c r="I80" i="35"/>
  <c r="I80" i="34"/>
  <c r="I80" i="33"/>
  <c r="I80" i="32"/>
  <c r="I80" i="31"/>
  <c r="I80" i="30"/>
  <c r="E80" i="37"/>
  <c r="E80" i="36"/>
  <c r="E80" i="35"/>
  <c r="E80" i="34"/>
  <c r="E80" i="33"/>
  <c r="E80" i="32"/>
  <c r="E80" i="31"/>
  <c r="E80" i="30"/>
  <c r="O79" i="37"/>
  <c r="O79" i="36"/>
  <c r="O79" i="35"/>
  <c r="O79" i="34"/>
  <c r="O79" i="33"/>
  <c r="O79" i="32"/>
  <c r="O79" i="31"/>
  <c r="O79" i="30"/>
  <c r="K79" i="37"/>
  <c r="K79" i="36"/>
  <c r="K79" i="35"/>
  <c r="K79" i="34"/>
  <c r="K79" i="33"/>
  <c r="K79" i="32"/>
  <c r="K79" i="31"/>
  <c r="K79" i="30"/>
  <c r="G79" i="37"/>
  <c r="G79" i="36"/>
  <c r="G79" i="35"/>
  <c r="G79" i="34"/>
  <c r="G79" i="33"/>
  <c r="G79" i="32"/>
  <c r="G79" i="31"/>
  <c r="G79" i="30"/>
  <c r="Q78" i="37"/>
  <c r="Q78" i="36"/>
  <c r="Q78" i="35"/>
  <c r="Q78" i="34"/>
  <c r="Q78" i="33"/>
  <c r="Q78" i="32"/>
  <c r="Q78" i="31"/>
  <c r="Q78" i="30"/>
  <c r="M78" i="37"/>
  <c r="M78" i="36"/>
  <c r="M78" i="35"/>
  <c r="M78" i="34"/>
  <c r="M78" i="33"/>
  <c r="M78" i="32"/>
  <c r="M78" i="31"/>
  <c r="M78" i="30"/>
  <c r="I78" i="37"/>
  <c r="I78" i="36"/>
  <c r="I78" i="35"/>
  <c r="I78" i="34"/>
  <c r="I78" i="33"/>
  <c r="I78" i="32"/>
  <c r="I78" i="31"/>
  <c r="I78" i="30"/>
  <c r="E78" i="30"/>
  <c r="E78" i="37"/>
  <c r="E78" i="36"/>
  <c r="E78" i="35"/>
  <c r="E78" i="34"/>
  <c r="E78" i="33"/>
  <c r="E78" i="32"/>
  <c r="E78" i="31"/>
  <c r="O77" i="37"/>
  <c r="O77" i="36"/>
  <c r="O77" i="35"/>
  <c r="O77" i="34"/>
  <c r="O77" i="33"/>
  <c r="O77" i="32"/>
  <c r="O77" i="31"/>
  <c r="O77" i="30"/>
  <c r="K77" i="37"/>
  <c r="K77" i="36"/>
  <c r="K77" i="35"/>
  <c r="K77" i="34"/>
  <c r="K77" i="33"/>
  <c r="K77" i="32"/>
  <c r="K77" i="31"/>
  <c r="K77" i="30"/>
  <c r="G77" i="37"/>
  <c r="G77" i="36"/>
  <c r="G77" i="35"/>
  <c r="G77" i="34"/>
  <c r="G77" i="33"/>
  <c r="G77" i="32"/>
  <c r="G77" i="31"/>
  <c r="G77" i="30"/>
  <c r="Q76" i="37"/>
  <c r="Q76" i="36"/>
  <c r="Q76" i="35"/>
  <c r="Q76" i="34"/>
  <c r="Q76" i="33"/>
  <c r="Q76" i="32"/>
  <c r="Q76" i="31"/>
  <c r="Q76" i="30"/>
  <c r="M76" i="37"/>
  <c r="M76" i="36"/>
  <c r="M76" i="35"/>
  <c r="M76" i="34"/>
  <c r="M76" i="33"/>
  <c r="M76" i="32"/>
  <c r="M76" i="31"/>
  <c r="M76" i="30"/>
  <c r="I76" i="37"/>
  <c r="I76" i="36"/>
  <c r="I76" i="35"/>
  <c r="I76" i="34"/>
  <c r="I76" i="33"/>
  <c r="I76" i="32"/>
  <c r="I76" i="31"/>
  <c r="I76" i="30"/>
  <c r="E76" i="37"/>
  <c r="E76" i="36"/>
  <c r="E76" i="35"/>
  <c r="E76" i="34"/>
  <c r="E76" i="33"/>
  <c r="E76" i="32"/>
  <c r="E76" i="31"/>
  <c r="E76" i="30"/>
  <c r="O75" i="37"/>
  <c r="O75" i="36"/>
  <c r="O75" i="35"/>
  <c r="O75" i="34"/>
  <c r="O75" i="33"/>
  <c r="O75" i="32"/>
  <c r="O75" i="31"/>
  <c r="O75" i="30"/>
  <c r="K75" i="37"/>
  <c r="K75" i="36"/>
  <c r="K75" i="35"/>
  <c r="K75" i="34"/>
  <c r="K75" i="33"/>
  <c r="K75" i="32"/>
  <c r="K75" i="30"/>
  <c r="K75" i="31"/>
  <c r="G75" i="37"/>
  <c r="G75" i="36"/>
  <c r="G75" i="35"/>
  <c r="G75" i="34"/>
  <c r="G75" i="33"/>
  <c r="G75" i="32"/>
  <c r="G75" i="31"/>
  <c r="G75" i="30"/>
  <c r="Q74" i="37"/>
  <c r="Q74" i="36"/>
  <c r="Q74" i="35"/>
  <c r="Q74" i="34"/>
  <c r="Q74" i="33"/>
  <c r="Q74" i="32"/>
  <c r="Q74" i="31"/>
  <c r="Q74" i="30"/>
  <c r="M74" i="37"/>
  <c r="M74" i="36"/>
  <c r="M74" i="35"/>
  <c r="M74" i="34"/>
  <c r="M74" i="33"/>
  <c r="M74" i="32"/>
  <c r="M74" i="31"/>
  <c r="M74" i="30"/>
  <c r="I74" i="37"/>
  <c r="I74" i="36"/>
  <c r="I74" i="35"/>
  <c r="I74" i="34"/>
  <c r="I74" i="33"/>
  <c r="I74" i="32"/>
  <c r="I74" i="31"/>
  <c r="I74" i="30"/>
  <c r="E74" i="30"/>
  <c r="E74" i="37"/>
  <c r="E74" i="36"/>
  <c r="E74" i="35"/>
  <c r="E74" i="34"/>
  <c r="E74" i="33"/>
  <c r="E74" i="32"/>
  <c r="E74" i="31"/>
  <c r="O73" i="37"/>
  <c r="O73" i="36"/>
  <c r="O73" i="35"/>
  <c r="O73" i="34"/>
  <c r="O73" i="33"/>
  <c r="O73" i="32"/>
  <c r="O73" i="31"/>
  <c r="O73" i="30"/>
  <c r="K73" i="37"/>
  <c r="K73" i="36"/>
  <c r="K73" i="35"/>
  <c r="K73" i="34"/>
  <c r="K73" i="33"/>
  <c r="K73" i="32"/>
  <c r="K73" i="31"/>
  <c r="K73" i="30"/>
  <c r="G73" i="37"/>
  <c r="G73" i="36"/>
  <c r="G73" i="35"/>
  <c r="G73" i="34"/>
  <c r="G73" i="33"/>
  <c r="G73" i="32"/>
  <c r="G73" i="30"/>
  <c r="G73" i="31"/>
  <c r="Q72" i="37"/>
  <c r="Q72" i="36"/>
  <c r="Q72" i="35"/>
  <c r="Q72" i="34"/>
  <c r="Q72" i="33"/>
  <c r="Q72" i="32"/>
  <c r="Q72" i="30"/>
  <c r="Q72" i="31"/>
  <c r="M72" i="37"/>
  <c r="M72" i="36"/>
  <c r="M72" i="35"/>
  <c r="M72" i="34"/>
  <c r="M72" i="33"/>
  <c r="M72" i="32"/>
  <c r="M72" i="30"/>
  <c r="M72" i="31"/>
  <c r="I72" i="37"/>
  <c r="I72" i="36"/>
  <c r="I72" i="35"/>
  <c r="I72" i="34"/>
  <c r="I72" i="33"/>
  <c r="I72" i="32"/>
  <c r="I72" i="30"/>
  <c r="I72" i="31"/>
  <c r="O71" i="37"/>
  <c r="O71" i="36"/>
  <c r="O71" i="35"/>
  <c r="O71" i="34"/>
  <c r="O71" i="33"/>
  <c r="O71" i="32"/>
  <c r="O71" i="31"/>
  <c r="O71" i="30"/>
  <c r="K71" i="37"/>
  <c r="K71" i="36"/>
  <c r="K71" i="35"/>
  <c r="K71" i="34"/>
  <c r="K71" i="33"/>
  <c r="K71" i="32"/>
  <c r="K71" i="31"/>
  <c r="K71" i="30"/>
  <c r="G71" i="37"/>
  <c r="G71" i="36"/>
  <c r="G71" i="35"/>
  <c r="G71" i="34"/>
  <c r="G71" i="33"/>
  <c r="G71" i="32"/>
  <c r="G71" i="31"/>
  <c r="G71" i="30"/>
  <c r="Q67" i="37"/>
  <c r="Q67" i="36"/>
  <c r="Q67" i="35"/>
  <c r="Q67" i="34"/>
  <c r="Q67" i="33"/>
  <c r="Q67" i="32"/>
  <c r="Q67" i="31"/>
  <c r="Q67" i="30"/>
  <c r="M67" i="37"/>
  <c r="M67" i="36"/>
  <c r="M67" i="35"/>
  <c r="M67" i="34"/>
  <c r="M67" i="33"/>
  <c r="M67" i="32"/>
  <c r="M67" i="31"/>
  <c r="M67" i="30"/>
  <c r="I67" i="37"/>
  <c r="I67" i="36"/>
  <c r="I67" i="35"/>
  <c r="I67" i="34"/>
  <c r="I67" i="33"/>
  <c r="I67" i="32"/>
  <c r="I67" i="31"/>
  <c r="I67" i="30"/>
  <c r="E67" i="37"/>
  <c r="E67" i="36"/>
  <c r="E67" i="35"/>
  <c r="E67" i="34"/>
  <c r="E67" i="33"/>
  <c r="E67" i="32"/>
  <c r="E67" i="31"/>
  <c r="E67" i="30"/>
  <c r="O66" i="37"/>
  <c r="O66" i="36"/>
  <c r="O66" i="35"/>
  <c r="O66" i="34"/>
  <c r="O66" i="33"/>
  <c r="O66" i="32"/>
  <c r="O66" i="31"/>
  <c r="O66" i="30"/>
  <c r="K66" i="37"/>
  <c r="K66" i="36"/>
  <c r="K66" i="35"/>
  <c r="K66" i="34"/>
  <c r="K66" i="33"/>
  <c r="K66" i="32"/>
  <c r="K66" i="31"/>
  <c r="K66" i="30"/>
  <c r="G66" i="37"/>
  <c r="G66" i="36"/>
  <c r="G66" i="35"/>
  <c r="G66" i="34"/>
  <c r="G66" i="33"/>
  <c r="G66" i="32"/>
  <c r="G66" i="31"/>
  <c r="G66" i="30"/>
  <c r="Q64" i="37"/>
  <c r="Q64" i="36"/>
  <c r="Q64" i="35"/>
  <c r="Q64" i="34"/>
  <c r="Q64" i="33"/>
  <c r="Q64" i="32"/>
  <c r="Q64" i="31"/>
  <c r="Q64" i="30"/>
  <c r="M64" i="37"/>
  <c r="M64" i="36"/>
  <c r="M64" i="35"/>
  <c r="M64" i="34"/>
  <c r="M64" i="33"/>
  <c r="M64" i="32"/>
  <c r="M64" i="31"/>
  <c r="M64" i="30"/>
  <c r="I64" i="37"/>
  <c r="I64" i="36"/>
  <c r="I64" i="35"/>
  <c r="I64" i="34"/>
  <c r="I64" i="33"/>
  <c r="I64" i="32"/>
  <c r="I64" i="31"/>
  <c r="I64" i="30"/>
  <c r="E64" i="37"/>
  <c r="E64" i="36"/>
  <c r="E64" i="35"/>
  <c r="E64" i="34"/>
  <c r="E64" i="33"/>
  <c r="E64" i="32"/>
  <c r="E64" i="31"/>
  <c r="E64" i="30"/>
  <c r="O63" i="37"/>
  <c r="O63" i="36"/>
  <c r="O63" i="35"/>
  <c r="O63" i="34"/>
  <c r="O63" i="33"/>
  <c r="O63" i="32"/>
  <c r="O63" i="30"/>
  <c r="O63" i="31"/>
  <c r="K63" i="37"/>
  <c r="K63" i="36"/>
  <c r="K63" i="35"/>
  <c r="K63" i="34"/>
  <c r="K63" i="33"/>
  <c r="K63" i="32"/>
  <c r="K63" i="30"/>
  <c r="K63" i="31"/>
  <c r="G63" i="37"/>
  <c r="G63" i="36"/>
  <c r="G63" i="35"/>
  <c r="G63" i="34"/>
  <c r="G63" i="33"/>
  <c r="G63" i="32"/>
  <c r="G63" i="30"/>
  <c r="G63" i="31"/>
  <c r="M62" i="37"/>
  <c r="M62" i="36"/>
  <c r="M62" i="35"/>
  <c r="M62" i="34"/>
  <c r="M62" i="33"/>
  <c r="M62" i="32"/>
  <c r="M62" i="30"/>
  <c r="M62" i="31"/>
  <c r="I62" i="37"/>
  <c r="I62" i="36"/>
  <c r="I62" i="35"/>
  <c r="I62" i="34"/>
  <c r="I62" i="33"/>
  <c r="I62" i="32"/>
  <c r="I62" i="30"/>
  <c r="I62" i="31"/>
  <c r="E62" i="37"/>
  <c r="E62" i="36"/>
  <c r="E62" i="35"/>
  <c r="E62" i="34"/>
  <c r="E62" i="33"/>
  <c r="E62" i="32"/>
  <c r="E62" i="30"/>
  <c r="E62" i="31"/>
  <c r="O61" i="37"/>
  <c r="O61" i="36"/>
  <c r="O61" i="35"/>
  <c r="O61" i="34"/>
  <c r="O61" i="33"/>
  <c r="O61" i="32"/>
  <c r="O61" i="30"/>
  <c r="O61" i="31"/>
  <c r="K61" i="37"/>
  <c r="K61" i="36"/>
  <c r="K61" i="35"/>
  <c r="K61" i="34"/>
  <c r="K61" i="33"/>
  <c r="K61" i="32"/>
  <c r="K61" i="30"/>
  <c r="K61" i="31"/>
  <c r="G61" i="37"/>
  <c r="G61" i="36"/>
  <c r="G61" i="35"/>
  <c r="G61" i="34"/>
  <c r="G61" i="33"/>
  <c r="G61" i="32"/>
  <c r="G61" i="30"/>
  <c r="G61" i="31"/>
  <c r="Q60" i="37"/>
  <c r="Q60" i="36"/>
  <c r="Q60" i="35"/>
  <c r="Q60" i="34"/>
  <c r="Q60" i="33"/>
  <c r="Q60" i="32"/>
  <c r="Q60" i="30"/>
  <c r="Q60" i="31"/>
  <c r="M60" i="37"/>
  <c r="M60" i="36"/>
  <c r="M60" i="35"/>
  <c r="M60" i="34"/>
  <c r="M60" i="33"/>
  <c r="M60" i="32"/>
  <c r="M60" i="30"/>
  <c r="M60" i="31"/>
  <c r="I60" i="37"/>
  <c r="I60" i="36"/>
  <c r="I60" i="35"/>
  <c r="I60" i="34"/>
  <c r="I60" i="33"/>
  <c r="I60" i="32"/>
  <c r="I60" i="30"/>
  <c r="I60" i="31"/>
  <c r="E60" i="37"/>
  <c r="E60" i="36"/>
  <c r="E60" i="35"/>
  <c r="E60" i="34"/>
  <c r="E60" i="33"/>
  <c r="E60" i="32"/>
  <c r="E60" i="30"/>
  <c r="E60" i="31"/>
  <c r="O59" i="37"/>
  <c r="O59" i="36"/>
  <c r="O59" i="35"/>
  <c r="O59" i="34"/>
  <c r="O59" i="33"/>
  <c r="O59" i="32"/>
  <c r="O59" i="30"/>
  <c r="O59" i="31"/>
  <c r="K59" i="37"/>
  <c r="K59" i="36"/>
  <c r="K59" i="35"/>
  <c r="K59" i="34"/>
  <c r="K59" i="33"/>
  <c r="K59" i="32"/>
  <c r="K59" i="30"/>
  <c r="K59" i="31"/>
  <c r="G59" i="37"/>
  <c r="G59" i="36"/>
  <c r="G59" i="35"/>
  <c r="G59" i="34"/>
  <c r="G59" i="33"/>
  <c r="G59" i="32"/>
  <c r="G59" i="30"/>
  <c r="G59" i="31"/>
  <c r="Q57" i="37"/>
  <c r="Q57" i="36"/>
  <c r="Q57" i="35"/>
  <c r="Q57" i="34"/>
  <c r="Q57" i="33"/>
  <c r="Q57" i="32"/>
  <c r="Q57" i="30"/>
  <c r="Q57" i="31"/>
  <c r="M57" i="37"/>
  <c r="M57" i="36"/>
  <c r="M57" i="35"/>
  <c r="M57" i="34"/>
  <c r="M57" i="33"/>
  <c r="M57" i="32"/>
  <c r="M57" i="30"/>
  <c r="M57" i="31"/>
  <c r="I57" i="37"/>
  <c r="I57" i="36"/>
  <c r="I57" i="35"/>
  <c r="I57" i="34"/>
  <c r="I57" i="33"/>
  <c r="I57" i="32"/>
  <c r="I57" i="30"/>
  <c r="I57" i="31"/>
  <c r="E57" i="37"/>
  <c r="E57" i="36"/>
  <c r="E57" i="35"/>
  <c r="E57" i="34"/>
  <c r="E57" i="33"/>
  <c r="E57" i="32"/>
  <c r="E57" i="30"/>
  <c r="E57" i="31"/>
  <c r="O55" i="37"/>
  <c r="O55" i="36"/>
  <c r="O55" i="35"/>
  <c r="O55" i="34"/>
  <c r="O55" i="33"/>
  <c r="O55" i="32"/>
  <c r="O55" i="31"/>
  <c r="O55" i="30"/>
  <c r="K55" i="37"/>
  <c r="K55" i="36"/>
  <c r="K55" i="35"/>
  <c r="K55" i="34"/>
  <c r="K55" i="33"/>
  <c r="K55" i="32"/>
  <c r="K55" i="31"/>
  <c r="K55" i="30"/>
  <c r="G55" i="30"/>
  <c r="G55" i="37"/>
  <c r="G55" i="36"/>
  <c r="G55" i="35"/>
  <c r="G55" i="34"/>
  <c r="G55" i="33"/>
  <c r="G55" i="32"/>
  <c r="G55" i="31"/>
  <c r="Q54" i="30"/>
  <c r="Q54" i="37"/>
  <c r="Q54" i="35"/>
  <c r="Q54" i="36"/>
  <c r="Q54" i="34"/>
  <c r="Q54" i="33"/>
  <c r="Q54" i="32"/>
  <c r="Q54" i="31"/>
  <c r="M54" i="30"/>
  <c r="M54" i="37"/>
  <c r="M54" i="35"/>
  <c r="M54" i="36"/>
  <c r="M54" i="34"/>
  <c r="M54" i="33"/>
  <c r="M54" i="32"/>
  <c r="M54" i="31"/>
  <c r="I54" i="30"/>
  <c r="I54" i="37"/>
  <c r="I54" i="35"/>
  <c r="I54" i="36"/>
  <c r="I54" i="34"/>
  <c r="I54" i="33"/>
  <c r="I54" i="32"/>
  <c r="I54" i="31"/>
  <c r="E54" i="30"/>
  <c r="E54" i="37"/>
  <c r="E54" i="35"/>
  <c r="E54" i="36"/>
  <c r="E54" i="34"/>
  <c r="E54" i="33"/>
  <c r="E54" i="32"/>
  <c r="E54" i="31"/>
  <c r="O53" i="37"/>
  <c r="O53" i="36"/>
  <c r="O53" i="35"/>
  <c r="O53" i="34"/>
  <c r="O53" i="33"/>
  <c r="O53" i="32"/>
  <c r="O53" i="31"/>
  <c r="O53" i="30"/>
  <c r="K53" i="37"/>
  <c r="K53" i="36"/>
  <c r="K53" i="35"/>
  <c r="K53" i="34"/>
  <c r="K53" i="33"/>
  <c r="K53" i="32"/>
  <c r="K53" i="31"/>
  <c r="K53" i="30"/>
  <c r="G53" i="37"/>
  <c r="G53" i="36"/>
  <c r="G53" i="35"/>
  <c r="G53" i="34"/>
  <c r="G53" i="33"/>
  <c r="G53" i="32"/>
  <c r="G53" i="31"/>
  <c r="G53" i="30"/>
  <c r="Q52" i="37"/>
  <c r="Q52" i="36"/>
  <c r="Q52" i="35"/>
  <c r="Q52" i="34"/>
  <c r="Q52" i="33"/>
  <c r="Q52" i="32"/>
  <c r="Q52" i="31"/>
  <c r="Q52" i="30"/>
  <c r="M52" i="37"/>
  <c r="M52" i="36"/>
  <c r="M52" i="35"/>
  <c r="M52" i="34"/>
  <c r="M52" i="33"/>
  <c r="M52" i="32"/>
  <c r="M52" i="31"/>
  <c r="M52" i="30"/>
  <c r="I52" i="37"/>
  <c r="I52" i="36"/>
  <c r="I52" i="35"/>
  <c r="I52" i="34"/>
  <c r="I52" i="33"/>
  <c r="I52" i="32"/>
  <c r="I52" i="31"/>
  <c r="I52" i="30"/>
  <c r="E52" i="37"/>
  <c r="E52" i="36"/>
  <c r="E52" i="35"/>
  <c r="E52" i="34"/>
  <c r="E52" i="33"/>
  <c r="E52" i="32"/>
  <c r="E52" i="31"/>
  <c r="E52" i="30"/>
  <c r="O51" i="37"/>
  <c r="O51" i="36"/>
  <c r="O51" i="35"/>
  <c r="O51" i="34"/>
  <c r="O51" i="33"/>
  <c r="O51" i="32"/>
  <c r="O51" i="31"/>
  <c r="O51" i="30"/>
  <c r="K51" i="37"/>
  <c r="K51" i="36"/>
  <c r="K51" i="35"/>
  <c r="K51" i="34"/>
  <c r="K51" i="33"/>
  <c r="K51" i="32"/>
  <c r="K51" i="31"/>
  <c r="K51" i="30"/>
  <c r="G51" i="37"/>
  <c r="G51" i="36"/>
  <c r="G51" i="35"/>
  <c r="G51" i="34"/>
  <c r="G51" i="33"/>
  <c r="G51" i="32"/>
  <c r="G51" i="31"/>
  <c r="G51" i="30"/>
  <c r="Q50" i="37"/>
  <c r="Q50" i="36"/>
  <c r="Q50" i="35"/>
  <c r="Q50" i="34"/>
  <c r="Q50" i="33"/>
  <c r="Q50" i="32"/>
  <c r="Q50" i="31"/>
  <c r="Q50" i="30"/>
  <c r="M50" i="37"/>
  <c r="M50" i="36"/>
  <c r="M50" i="35"/>
  <c r="M50" i="34"/>
  <c r="M50" i="33"/>
  <c r="M50" i="32"/>
  <c r="M50" i="31"/>
  <c r="M50" i="30"/>
  <c r="I50" i="37"/>
  <c r="I50" i="36"/>
  <c r="I50" i="35"/>
  <c r="I50" i="34"/>
  <c r="I50" i="33"/>
  <c r="I50" i="32"/>
  <c r="I50" i="31"/>
  <c r="I50" i="30"/>
  <c r="E50" i="37"/>
  <c r="E50" i="36"/>
  <c r="E50" i="35"/>
  <c r="E50" i="34"/>
  <c r="E50" i="33"/>
  <c r="E50" i="32"/>
  <c r="E50" i="31"/>
  <c r="E50" i="30"/>
  <c r="O49" i="37"/>
  <c r="O49" i="36"/>
  <c r="O49" i="35"/>
  <c r="O49" i="34"/>
  <c r="O49" i="33"/>
  <c r="O49" i="32"/>
  <c r="O49" i="31"/>
  <c r="O49" i="30"/>
  <c r="K49" i="37"/>
  <c r="K49" i="36"/>
  <c r="K49" i="35"/>
  <c r="K49" i="34"/>
  <c r="K49" i="33"/>
  <c r="K49" i="32"/>
  <c r="K49" i="31"/>
  <c r="K49" i="30"/>
  <c r="G49" i="37"/>
  <c r="G49" i="36"/>
  <c r="G49" i="35"/>
  <c r="G49" i="34"/>
  <c r="G49" i="33"/>
  <c r="G49" i="32"/>
  <c r="G49" i="31"/>
  <c r="G49" i="30"/>
  <c r="Q48" i="37"/>
  <c r="Q48" i="36"/>
  <c r="Q48" i="35"/>
  <c r="Q48" i="34"/>
  <c r="Q48" i="33"/>
  <c r="Q48" i="32"/>
  <c r="Q48" i="31"/>
  <c r="Q48" i="30"/>
  <c r="M48" i="37"/>
  <c r="M48" i="36"/>
  <c r="M48" i="35"/>
  <c r="M48" i="34"/>
  <c r="M48" i="33"/>
  <c r="M48" i="32"/>
  <c r="M48" i="31"/>
  <c r="M48" i="30"/>
  <c r="I48" i="37"/>
  <c r="I48" i="36"/>
  <c r="I48" i="35"/>
  <c r="I48" i="34"/>
  <c r="I48" i="33"/>
  <c r="I48" i="32"/>
  <c r="I48" i="31"/>
  <c r="I48" i="30"/>
  <c r="E48" i="37"/>
  <c r="E48" i="36"/>
  <c r="E48" i="35"/>
  <c r="E48" i="34"/>
  <c r="E48" i="33"/>
  <c r="E48" i="32"/>
  <c r="E48" i="31"/>
  <c r="E48" i="30"/>
  <c r="O47" i="37"/>
  <c r="O47" i="36"/>
  <c r="O47" i="35"/>
  <c r="O47" i="34"/>
  <c r="O47" i="33"/>
  <c r="O47" i="32"/>
  <c r="O47" i="31"/>
  <c r="O47" i="30"/>
  <c r="K47" i="37"/>
  <c r="K47" i="36"/>
  <c r="K47" i="35"/>
  <c r="K47" i="34"/>
  <c r="K47" i="33"/>
  <c r="K47" i="32"/>
  <c r="K47" i="31"/>
  <c r="K47" i="30"/>
  <c r="G47" i="37"/>
  <c r="G47" i="36"/>
  <c r="G47" i="35"/>
  <c r="G47" i="34"/>
  <c r="G47" i="33"/>
  <c r="G47" i="32"/>
  <c r="G47" i="31"/>
  <c r="G47" i="30"/>
  <c r="Q45" i="37"/>
  <c r="Q45" i="36"/>
  <c r="Q45" i="35"/>
  <c r="Q45" i="34"/>
  <c r="Q45" i="33"/>
  <c r="Q45" i="32"/>
  <c r="Q45" i="31"/>
  <c r="Q45" i="30"/>
  <c r="M45" i="37"/>
  <c r="M45" i="36"/>
  <c r="M45" i="35"/>
  <c r="M45" i="34"/>
  <c r="M45" i="33"/>
  <c r="M45" i="32"/>
  <c r="M45" i="31"/>
  <c r="M45" i="30"/>
  <c r="I45" i="37"/>
  <c r="I45" i="36"/>
  <c r="I45" i="35"/>
  <c r="I45" i="34"/>
  <c r="I45" i="33"/>
  <c r="I45" i="32"/>
  <c r="I45" i="31"/>
  <c r="I45" i="30"/>
  <c r="O44" i="37"/>
  <c r="O44" i="36"/>
  <c r="O44" i="34"/>
  <c r="O44" i="35"/>
  <c r="O44" i="33"/>
  <c r="O44" i="32"/>
  <c r="O44" i="31"/>
  <c r="O44" i="30"/>
  <c r="K44" i="37"/>
  <c r="K44" i="36"/>
  <c r="K44" i="35"/>
  <c r="K44" i="34"/>
  <c r="K44" i="33"/>
  <c r="K44" i="32"/>
  <c r="K44" i="31"/>
  <c r="K44" i="30"/>
  <c r="G44" i="37"/>
  <c r="G44" i="36"/>
  <c r="G44" i="34"/>
  <c r="G44" i="35"/>
  <c r="G44" i="33"/>
  <c r="G44" i="32"/>
  <c r="G44" i="31"/>
  <c r="G44" i="30"/>
  <c r="Q42" i="30"/>
  <c r="Q42" i="37"/>
  <c r="Q42" i="36"/>
  <c r="Q42" i="35"/>
  <c r="Q42" i="34"/>
  <c r="Q42" i="33"/>
  <c r="Q42" i="32"/>
  <c r="Q42" i="31"/>
  <c r="M42" i="37"/>
  <c r="M42" i="36"/>
  <c r="M42" i="35"/>
  <c r="M42" i="34"/>
  <c r="M42" i="33"/>
  <c r="M42" i="32"/>
  <c r="M42" i="31"/>
  <c r="M42" i="30"/>
  <c r="I42" i="37"/>
  <c r="I42" i="36"/>
  <c r="I42" i="35"/>
  <c r="I42" i="34"/>
  <c r="I42" i="33"/>
  <c r="I42" i="32"/>
  <c r="I42" i="30"/>
  <c r="I42" i="31"/>
  <c r="E42" i="30"/>
  <c r="E42" i="37"/>
  <c r="E42" i="36"/>
  <c r="E42" i="35"/>
  <c r="E42" i="34"/>
  <c r="E42" i="33"/>
  <c r="E42" i="32"/>
  <c r="E42" i="31"/>
  <c r="O41" i="37"/>
  <c r="O41" i="36"/>
  <c r="O41" i="35"/>
  <c r="O41" i="34"/>
  <c r="O41" i="33"/>
  <c r="O41" i="32"/>
  <c r="O41" i="31"/>
  <c r="O41" i="30"/>
  <c r="K41" i="37"/>
  <c r="K41" i="36"/>
  <c r="K41" i="35"/>
  <c r="K41" i="34"/>
  <c r="K41" i="33"/>
  <c r="K41" i="32"/>
  <c r="K41" i="31"/>
  <c r="K41" i="30"/>
  <c r="G41" i="37"/>
  <c r="G41" i="36"/>
  <c r="G41" i="35"/>
  <c r="G41" i="34"/>
  <c r="G41" i="33"/>
  <c r="G41" i="32"/>
  <c r="G41" i="30"/>
  <c r="G41" i="31"/>
  <c r="Q40" i="37"/>
  <c r="Q40" i="36"/>
  <c r="Q40" i="35"/>
  <c r="Q40" i="34"/>
  <c r="Q40" i="33"/>
  <c r="Q40" i="32"/>
  <c r="Q40" i="30"/>
  <c r="Q40" i="31"/>
  <c r="M40" i="37"/>
  <c r="M40" i="36"/>
  <c r="M40" i="35"/>
  <c r="M40" i="34"/>
  <c r="M40" i="33"/>
  <c r="M40" i="32"/>
  <c r="M40" i="31"/>
  <c r="M40" i="30"/>
  <c r="I40" i="37"/>
  <c r="I40" i="36"/>
  <c r="I40" i="35"/>
  <c r="I40" i="34"/>
  <c r="I40" i="33"/>
  <c r="I40" i="32"/>
  <c r="I40" i="31"/>
  <c r="I40" i="30"/>
  <c r="E40" i="37"/>
  <c r="E40" i="36"/>
  <c r="E40" i="35"/>
  <c r="E40" i="34"/>
  <c r="E40" i="33"/>
  <c r="E40" i="32"/>
  <c r="E40" i="31"/>
  <c r="E40" i="30"/>
  <c r="O32" i="37"/>
  <c r="O32" i="36"/>
  <c r="O32" i="35"/>
  <c r="O32" i="34"/>
  <c r="O32" i="33"/>
  <c r="O32" i="32"/>
  <c r="O32" i="31"/>
  <c r="O32" i="30"/>
  <c r="K32" i="37"/>
  <c r="K32" i="36"/>
  <c r="K32" i="35"/>
  <c r="K32" i="34"/>
  <c r="K32" i="33"/>
  <c r="K32" i="32"/>
  <c r="K32" i="31"/>
  <c r="K32" i="30"/>
  <c r="G32" i="37"/>
  <c r="G32" i="36"/>
  <c r="G32" i="35"/>
  <c r="G32" i="34"/>
  <c r="G32" i="33"/>
  <c r="G32" i="32"/>
  <c r="G32" i="30"/>
  <c r="G32" i="31"/>
  <c r="Q30" i="37"/>
  <c r="Q30" i="36"/>
  <c r="Q30" i="35"/>
  <c r="Q30" i="34"/>
  <c r="Q30" i="33"/>
  <c r="Q30" i="30"/>
  <c r="Q30" i="31"/>
  <c r="M30" i="37"/>
  <c r="M30" i="36"/>
  <c r="M30" i="35"/>
  <c r="M30" i="34"/>
  <c r="M30" i="33"/>
  <c r="M30" i="30"/>
  <c r="M30" i="31"/>
  <c r="I30" i="37"/>
  <c r="I30" i="36"/>
  <c r="I30" i="35"/>
  <c r="I30" i="34"/>
  <c r="I30" i="33"/>
  <c r="I30" i="30"/>
  <c r="I30" i="31"/>
  <c r="E30" i="37"/>
  <c r="E30" i="36"/>
  <c r="E30" i="35"/>
  <c r="E30" i="34"/>
  <c r="E30" i="33"/>
  <c r="E30" i="30"/>
  <c r="E30" i="31"/>
  <c r="O29" i="37"/>
  <c r="O29" i="36"/>
  <c r="O29" i="35"/>
  <c r="O29" i="34"/>
  <c r="O29" i="33"/>
  <c r="O29" i="32"/>
  <c r="O29" i="30"/>
  <c r="O29" i="31"/>
  <c r="K29" i="37"/>
  <c r="K29" i="36"/>
  <c r="K29" i="35"/>
  <c r="K29" i="34"/>
  <c r="K29" i="33"/>
  <c r="K29" i="32"/>
  <c r="K29" i="30"/>
  <c r="K29" i="31"/>
  <c r="G29" i="37"/>
  <c r="G29" i="36"/>
  <c r="G29" i="35"/>
  <c r="G29" i="34"/>
  <c r="G29" i="33"/>
  <c r="G29" i="32"/>
  <c r="G29" i="30"/>
  <c r="G29" i="31"/>
  <c r="Q28" i="37"/>
  <c r="Q28" i="36"/>
  <c r="Q28" i="35"/>
  <c r="Q28" i="34"/>
  <c r="Q28" i="33"/>
  <c r="Q28" i="32"/>
  <c r="Q28" i="30"/>
  <c r="Q28" i="31"/>
  <c r="M28" i="37"/>
  <c r="M28" i="36"/>
  <c r="M28" i="35"/>
  <c r="M28" i="34"/>
  <c r="M28" i="33"/>
  <c r="M28" i="32"/>
  <c r="M28" i="30"/>
  <c r="M28" i="31"/>
  <c r="I28" i="37"/>
  <c r="I28" i="36"/>
  <c r="I28" i="35"/>
  <c r="I28" i="34"/>
  <c r="I28" i="33"/>
  <c r="I28" i="32"/>
  <c r="I28" i="30"/>
  <c r="I28" i="31"/>
  <c r="E28" i="37"/>
  <c r="E28" i="36"/>
  <c r="E28" i="35"/>
  <c r="E28" i="34"/>
  <c r="E28" i="33"/>
  <c r="E28" i="32"/>
  <c r="E28" i="30"/>
  <c r="E28" i="31"/>
  <c r="O27" i="37"/>
  <c r="O27" i="36"/>
  <c r="O27" i="35"/>
  <c r="O27" i="34"/>
  <c r="O27" i="33"/>
  <c r="O27" i="32"/>
  <c r="O27" i="30"/>
  <c r="O27" i="31"/>
  <c r="K27" i="37"/>
  <c r="K27" i="36"/>
  <c r="K27" i="35"/>
  <c r="K27" i="34"/>
  <c r="K27" i="33"/>
  <c r="K27" i="32"/>
  <c r="K27" i="30"/>
  <c r="K27" i="31"/>
  <c r="G27" i="37"/>
  <c r="G27" i="36"/>
  <c r="G27" i="35"/>
  <c r="G27" i="34"/>
  <c r="G27" i="33"/>
  <c r="G27" i="32"/>
  <c r="G27" i="30"/>
  <c r="G27" i="31"/>
  <c r="Q25" i="37"/>
  <c r="Q25" i="36"/>
  <c r="Q25" i="35"/>
  <c r="Q25" i="34"/>
  <c r="Q25" i="33"/>
  <c r="Q25" i="32"/>
  <c r="Q25" i="30"/>
  <c r="Q25" i="31"/>
  <c r="M25" i="37"/>
  <c r="M25" i="36"/>
  <c r="M25" i="35"/>
  <c r="M25" i="34"/>
  <c r="M25" i="33"/>
  <c r="M25" i="32"/>
  <c r="M25" i="30"/>
  <c r="M25" i="31"/>
  <c r="I25" i="37"/>
  <c r="I25" i="36"/>
  <c r="I25" i="35"/>
  <c r="I25" i="34"/>
  <c r="I25" i="33"/>
  <c r="I25" i="32"/>
  <c r="I25" i="30"/>
  <c r="I25" i="31"/>
  <c r="O24" i="37"/>
  <c r="O24" i="36"/>
  <c r="O24" i="35"/>
  <c r="O24" i="34"/>
  <c r="O24" i="33"/>
  <c r="O24" i="32"/>
  <c r="O24" i="31"/>
  <c r="O24" i="30"/>
  <c r="K24" i="37"/>
  <c r="K24" i="36"/>
  <c r="K24" i="35"/>
  <c r="K24" i="34"/>
  <c r="K24" i="33"/>
  <c r="K24" i="32"/>
  <c r="K24" i="31"/>
  <c r="K24" i="30"/>
  <c r="G24" i="37"/>
  <c r="G24" i="36"/>
  <c r="G24" i="35"/>
  <c r="G24" i="34"/>
  <c r="G24" i="33"/>
  <c r="G24" i="32"/>
  <c r="G24" i="31"/>
  <c r="G24" i="30"/>
  <c r="Q23" i="37"/>
  <c r="Q23" i="36"/>
  <c r="Q23" i="35"/>
  <c r="Q23" i="34"/>
  <c r="Q23" i="33"/>
  <c r="Q23" i="32"/>
  <c r="Q23" i="31"/>
  <c r="Q23" i="30"/>
  <c r="M23" i="37"/>
  <c r="M23" i="36"/>
  <c r="M23" i="35"/>
  <c r="M23" i="34"/>
  <c r="M23" i="33"/>
  <c r="M23" i="32"/>
  <c r="M23" i="31"/>
  <c r="M23" i="30"/>
  <c r="I23" i="37"/>
  <c r="I23" i="36"/>
  <c r="I23" i="35"/>
  <c r="I23" i="34"/>
  <c r="I23" i="33"/>
  <c r="I23" i="32"/>
  <c r="I23" i="31"/>
  <c r="I23" i="30"/>
  <c r="E23" i="37"/>
  <c r="E23" i="36"/>
  <c r="E23" i="35"/>
  <c r="E23" i="34"/>
  <c r="E23" i="33"/>
  <c r="E23" i="32"/>
  <c r="E23" i="31"/>
  <c r="E23" i="30"/>
  <c r="O22" i="37"/>
  <c r="O22" i="36"/>
  <c r="O22" i="35"/>
  <c r="O22" i="34"/>
  <c r="O22" i="33"/>
  <c r="O22" i="32"/>
  <c r="O22" i="31"/>
  <c r="O22" i="30"/>
  <c r="K22" i="37"/>
  <c r="K22" i="36"/>
  <c r="K22" i="35"/>
  <c r="K22" i="34"/>
  <c r="K22" i="33"/>
  <c r="K22" i="32"/>
  <c r="K22" i="31"/>
  <c r="K22" i="30"/>
  <c r="G22" i="37"/>
  <c r="G22" i="36"/>
  <c r="G22" i="35"/>
  <c r="G22" i="34"/>
  <c r="G22" i="33"/>
  <c r="G22" i="32"/>
  <c r="G22" i="31"/>
  <c r="G22" i="30"/>
  <c r="Q21" i="30"/>
  <c r="Q21" i="37"/>
  <c r="Q21" i="36"/>
  <c r="Q21" i="35"/>
  <c r="Q21" i="34"/>
  <c r="Q21" i="33"/>
  <c r="Q21" i="32"/>
  <c r="Q21" i="31"/>
  <c r="M21" i="30"/>
  <c r="M21" i="37"/>
  <c r="M21" i="36"/>
  <c r="M21" i="35"/>
  <c r="M21" i="34"/>
  <c r="M21" i="33"/>
  <c r="M21" i="32"/>
  <c r="M21" i="31"/>
  <c r="I21" i="30"/>
  <c r="I21" i="37"/>
  <c r="I21" i="36"/>
  <c r="I21" i="35"/>
  <c r="I21" i="34"/>
  <c r="I21" i="33"/>
  <c r="I21" i="32"/>
  <c r="I21" i="31"/>
  <c r="E21" i="30"/>
  <c r="E21" i="37"/>
  <c r="E21" i="36"/>
  <c r="E21" i="35"/>
  <c r="E21" i="34"/>
  <c r="E21" i="33"/>
  <c r="E21" i="32"/>
  <c r="E21" i="31"/>
  <c r="O20" i="37"/>
  <c r="O20" i="36"/>
  <c r="O20" i="35"/>
  <c r="O20" i="34"/>
  <c r="O20" i="33"/>
  <c r="O20" i="32"/>
  <c r="O20" i="31"/>
  <c r="O20" i="30"/>
  <c r="K20" i="37"/>
  <c r="K20" i="36"/>
  <c r="K20" i="35"/>
  <c r="K20" i="34"/>
  <c r="K20" i="33"/>
  <c r="K20" i="32"/>
  <c r="K20" i="31"/>
  <c r="K20" i="30"/>
  <c r="G20" i="37"/>
  <c r="G20" i="36"/>
  <c r="G20" i="35"/>
  <c r="G20" i="34"/>
  <c r="G20" i="33"/>
  <c r="G20" i="32"/>
  <c r="G20" i="31"/>
  <c r="G20" i="30"/>
  <c r="Q19" i="37"/>
  <c r="Q19" i="36"/>
  <c r="Q19" i="35"/>
  <c r="Q19" i="34"/>
  <c r="Q19" i="33"/>
  <c r="Q19" i="32"/>
  <c r="Q19" i="31"/>
  <c r="Q19" i="30"/>
  <c r="M19" i="37"/>
  <c r="M19" i="36"/>
  <c r="M19" i="35"/>
  <c r="M19" i="34"/>
  <c r="M19" i="33"/>
  <c r="M19" i="32"/>
  <c r="M19" i="31"/>
  <c r="M19" i="30"/>
  <c r="I19" i="37"/>
  <c r="I19" i="36"/>
  <c r="I19" i="35"/>
  <c r="I19" i="34"/>
  <c r="I19" i="33"/>
  <c r="I19" i="32"/>
  <c r="I19" i="31"/>
  <c r="I19" i="30"/>
  <c r="E19" i="37"/>
  <c r="E19" i="36"/>
  <c r="E19" i="35"/>
  <c r="E19" i="34"/>
  <c r="E19" i="33"/>
  <c r="E19" i="32"/>
  <c r="E19" i="31"/>
  <c r="E19" i="30"/>
  <c r="O17" i="37"/>
  <c r="O17" i="36"/>
  <c r="O17" i="35"/>
  <c r="O17" i="34"/>
  <c r="O17" i="33"/>
  <c r="O17" i="32"/>
  <c r="O17" i="31"/>
  <c r="O17" i="30"/>
  <c r="K17" i="37"/>
  <c r="K17" i="36"/>
  <c r="K17" i="35"/>
  <c r="K17" i="34"/>
  <c r="K17" i="33"/>
  <c r="K17" i="32"/>
  <c r="K17" i="31"/>
  <c r="K17" i="30"/>
  <c r="G17" i="37"/>
  <c r="G17" i="36"/>
  <c r="G17" i="35"/>
  <c r="G17" i="34"/>
  <c r="G17" i="33"/>
  <c r="G17" i="32"/>
  <c r="G17" i="31"/>
  <c r="G17" i="30"/>
  <c r="Q16" i="37"/>
  <c r="Q16" i="36"/>
  <c r="Q16" i="35"/>
  <c r="Q16" i="34"/>
  <c r="Q16" i="33"/>
  <c r="Q16" i="32"/>
  <c r="Q16" i="31"/>
  <c r="Q16" i="30"/>
  <c r="M16" i="37"/>
  <c r="M16" i="36"/>
  <c r="M16" i="35"/>
  <c r="M16" i="34"/>
  <c r="M16" i="33"/>
  <c r="M16" i="32"/>
  <c r="M16" i="31"/>
  <c r="M16" i="30"/>
  <c r="I16" i="37"/>
  <c r="I16" i="36"/>
  <c r="I16" i="35"/>
  <c r="I16" i="34"/>
  <c r="I16" i="33"/>
  <c r="I16" i="32"/>
  <c r="I16" i="31"/>
  <c r="I16" i="30"/>
  <c r="E16" i="37"/>
  <c r="E16" i="36"/>
  <c r="E16" i="35"/>
  <c r="E16" i="34"/>
  <c r="E16" i="33"/>
  <c r="E16" i="32"/>
  <c r="E16" i="31"/>
  <c r="E16" i="30"/>
  <c r="O15" i="37"/>
  <c r="O15" i="36"/>
  <c r="O15" i="35"/>
  <c r="O15" i="34"/>
  <c r="O15" i="33"/>
  <c r="O15" i="32"/>
  <c r="O15" i="31"/>
  <c r="O15" i="30"/>
  <c r="K15" i="37"/>
  <c r="K15" i="36"/>
  <c r="K15" i="35"/>
  <c r="K15" i="34"/>
  <c r="K15" i="33"/>
  <c r="K15" i="32"/>
  <c r="K15" i="31"/>
  <c r="K15" i="30"/>
  <c r="G15" i="37"/>
  <c r="G15" i="36"/>
  <c r="G15" i="35"/>
  <c r="G15" i="34"/>
  <c r="G15" i="33"/>
  <c r="G15" i="32"/>
  <c r="G15" i="31"/>
  <c r="G15" i="30"/>
  <c r="Q14" i="37"/>
  <c r="Q14" i="36"/>
  <c r="Q14" i="35"/>
  <c r="Q14" i="34"/>
  <c r="Q14" i="33"/>
  <c r="Q14" i="32"/>
  <c r="Q14" i="31"/>
  <c r="Q14" i="30"/>
  <c r="M14" i="37"/>
  <c r="M14" i="36"/>
  <c r="M14" i="35"/>
  <c r="M14" i="34"/>
  <c r="M14" i="33"/>
  <c r="M14" i="32"/>
  <c r="M14" i="31"/>
  <c r="M14" i="30"/>
  <c r="I14" i="37"/>
  <c r="I14" i="36"/>
  <c r="I14" i="35"/>
  <c r="I14" i="34"/>
  <c r="I14" i="33"/>
  <c r="I14" i="32"/>
  <c r="I14" i="31"/>
  <c r="I14" i="30"/>
  <c r="E14" i="37"/>
  <c r="E14" i="36"/>
  <c r="E14" i="35"/>
  <c r="E14" i="34"/>
  <c r="E14" i="33"/>
  <c r="E14" i="32"/>
  <c r="E14" i="31"/>
  <c r="E14" i="30"/>
  <c r="O13" i="37"/>
  <c r="O13" i="36"/>
  <c r="O13" i="35"/>
  <c r="O13" i="34"/>
  <c r="O13" i="33"/>
  <c r="O13" i="32"/>
  <c r="O13" i="31"/>
  <c r="O13" i="30"/>
  <c r="K13" i="37"/>
  <c r="K13" i="36"/>
  <c r="K13" i="35"/>
  <c r="K13" i="34"/>
  <c r="K13" i="33"/>
  <c r="K13" i="32"/>
  <c r="K13" i="31"/>
  <c r="K13" i="30"/>
  <c r="G13" i="37"/>
  <c r="G13" i="36"/>
  <c r="G13" i="35"/>
  <c r="G13" i="34"/>
  <c r="G13" i="33"/>
  <c r="G13" i="32"/>
  <c r="G13" i="31"/>
  <c r="G13" i="30"/>
  <c r="Q12" i="37"/>
  <c r="Q12" i="36"/>
  <c r="Q12" i="35"/>
  <c r="Q12" i="34"/>
  <c r="Q12" i="33"/>
  <c r="Q12" i="32"/>
  <c r="Q12" i="31"/>
  <c r="Q12" i="30"/>
  <c r="M12" i="37"/>
  <c r="M12" i="36"/>
  <c r="M12" i="35"/>
  <c r="M12" i="34"/>
  <c r="M12" i="33"/>
  <c r="M12" i="32"/>
  <c r="M12" i="31"/>
  <c r="M12" i="30"/>
  <c r="I12" i="37"/>
  <c r="I12" i="36"/>
  <c r="I12" i="35"/>
  <c r="I12" i="34"/>
  <c r="I12" i="33"/>
  <c r="I12" i="32"/>
  <c r="I12" i="31"/>
  <c r="I12" i="30"/>
  <c r="E12" i="30"/>
  <c r="E12" i="37"/>
  <c r="E12" i="36"/>
  <c r="E12" i="35"/>
  <c r="E12" i="34"/>
  <c r="E12" i="33"/>
  <c r="E12" i="32"/>
  <c r="E12" i="31"/>
  <c r="O11" i="37"/>
  <c r="O11" i="36"/>
  <c r="O11" i="35"/>
  <c r="O11" i="34"/>
  <c r="O11" i="33"/>
  <c r="O11" i="32"/>
  <c r="O11" i="31"/>
  <c r="O11" i="30"/>
  <c r="K11" i="37"/>
  <c r="K11" i="36"/>
  <c r="K11" i="35"/>
  <c r="K11" i="34"/>
  <c r="K11" i="33"/>
  <c r="K11" i="32"/>
  <c r="K11" i="31"/>
  <c r="K11" i="30"/>
  <c r="G11" i="30"/>
  <c r="G11" i="37"/>
  <c r="G11" i="36"/>
  <c r="G11" i="35"/>
  <c r="G11" i="34"/>
  <c r="G11" i="33"/>
  <c r="G11" i="32"/>
  <c r="G11" i="31"/>
  <c r="Q10" i="37"/>
  <c r="Q10" i="36"/>
  <c r="Q10" i="35"/>
  <c r="Q10" i="34"/>
  <c r="Q10" i="33"/>
  <c r="Q10" i="32"/>
  <c r="Q10" i="31"/>
  <c r="Q10" i="30"/>
  <c r="M10" i="37"/>
  <c r="M10" i="36"/>
  <c r="M10" i="35"/>
  <c r="M10" i="34"/>
  <c r="M10" i="33"/>
  <c r="M10" i="32"/>
  <c r="M10" i="31"/>
  <c r="M10" i="30"/>
  <c r="I10" i="37"/>
  <c r="I10" i="36"/>
  <c r="I10" i="35"/>
  <c r="I10" i="34"/>
  <c r="I10" i="33"/>
  <c r="I10" i="32"/>
  <c r="I10" i="31"/>
  <c r="I10" i="30"/>
  <c r="E10" i="37"/>
  <c r="E10" i="36"/>
  <c r="E10" i="35"/>
  <c r="E10" i="34"/>
  <c r="E10" i="33"/>
  <c r="E10" i="32"/>
  <c r="E10" i="31"/>
  <c r="E10" i="30"/>
  <c r="O8" i="37"/>
  <c r="O8" i="36"/>
  <c r="O8" i="35"/>
  <c r="O8" i="34"/>
  <c r="O8" i="33"/>
  <c r="O8" i="32"/>
  <c r="O8" i="31"/>
  <c r="O8" i="30"/>
  <c r="K8" i="37"/>
  <c r="K8" i="36"/>
  <c r="K8" i="35"/>
  <c r="K8" i="34"/>
  <c r="K8" i="33"/>
  <c r="K8" i="32"/>
  <c r="K8" i="31"/>
  <c r="K8" i="30"/>
  <c r="G8" i="30"/>
  <c r="G8" i="37"/>
  <c r="G8" i="36"/>
  <c r="G8" i="35"/>
  <c r="G8" i="34"/>
  <c r="G8" i="33"/>
  <c r="G8" i="32"/>
  <c r="G8" i="31"/>
  <c r="Q7" i="37"/>
  <c r="Q7" i="36"/>
  <c r="Q7" i="35"/>
  <c r="Q7" i="34"/>
  <c r="Q7" i="33"/>
  <c r="Q7" i="32"/>
  <c r="Q7" i="31"/>
  <c r="Q7" i="30"/>
  <c r="M7" i="37"/>
  <c r="M7" i="36"/>
  <c r="M7" i="35"/>
  <c r="M7" i="34"/>
  <c r="M7" i="33"/>
  <c r="M7" i="32"/>
  <c r="M7" i="31"/>
  <c r="M7" i="30"/>
  <c r="I7" i="37"/>
  <c r="I7" i="36"/>
  <c r="I7" i="35"/>
  <c r="I7" i="33"/>
  <c r="I7" i="32"/>
  <c r="I7" i="34"/>
  <c r="I7" i="31"/>
  <c r="I7" i="30"/>
  <c r="E7" i="37"/>
  <c r="E7" i="36"/>
  <c r="E7" i="35"/>
  <c r="E7" i="34"/>
  <c r="E7" i="33"/>
  <c r="E7" i="32"/>
  <c r="E7" i="31"/>
  <c r="E7" i="30"/>
  <c r="O6" i="37"/>
  <c r="O6" i="36"/>
  <c r="O6" i="35"/>
  <c r="O6" i="34"/>
  <c r="O6" i="33"/>
  <c r="O6" i="32"/>
  <c r="O6" i="31"/>
  <c r="O6" i="30"/>
  <c r="K6" i="37"/>
  <c r="K6" i="36"/>
  <c r="K6" i="35"/>
  <c r="K6" i="34"/>
  <c r="K6" i="33"/>
  <c r="K6" i="32"/>
  <c r="K6" i="31"/>
  <c r="K6" i="30"/>
  <c r="G6" i="30"/>
  <c r="G6" i="37"/>
  <c r="G6" i="36"/>
  <c r="G6" i="35"/>
  <c r="G6" i="34"/>
  <c r="G6" i="33"/>
  <c r="G6" i="32"/>
  <c r="G6" i="31"/>
  <c r="Q5" i="37"/>
  <c r="Q5" i="36"/>
  <c r="Q5" i="35"/>
  <c r="Q5" i="34"/>
  <c r="Q5" i="33"/>
  <c r="Q5" i="32"/>
  <c r="Q5" i="31"/>
  <c r="Q5" i="30"/>
  <c r="M5" i="37"/>
  <c r="M5" i="36"/>
  <c r="M5" i="35"/>
  <c r="M5" i="34"/>
  <c r="M5" i="33"/>
  <c r="M5" i="32"/>
  <c r="M5" i="31"/>
  <c r="M5" i="30"/>
  <c r="I5" i="37"/>
  <c r="I5" i="36"/>
  <c r="I5" i="35"/>
  <c r="I5" i="34"/>
  <c r="I5" i="33"/>
  <c r="I5" i="32"/>
  <c r="I5" i="31"/>
  <c r="I5" i="30"/>
  <c r="E5" i="37"/>
  <c r="E5" i="36"/>
  <c r="E5" i="35"/>
  <c r="E5" i="34"/>
  <c r="E5" i="33"/>
  <c r="E5" i="32"/>
  <c r="E5" i="31"/>
  <c r="E5" i="30"/>
  <c r="O4" i="37"/>
  <c r="O4" i="36"/>
  <c r="O4" i="35"/>
  <c r="O4" i="34"/>
  <c r="O4" i="33"/>
  <c r="O4" i="32"/>
  <c r="O4" i="31"/>
  <c r="O4" i="30"/>
  <c r="K4" i="37"/>
  <c r="K4" i="36"/>
  <c r="K4" i="35"/>
  <c r="K4" i="34"/>
  <c r="K4" i="33"/>
  <c r="K4" i="32"/>
  <c r="K4" i="31"/>
  <c r="K4" i="30"/>
  <c r="G4" i="30"/>
  <c r="G4" i="37"/>
  <c r="G4" i="36"/>
  <c r="G4" i="35"/>
  <c r="G4" i="34"/>
  <c r="G4" i="33"/>
  <c r="G4" i="32"/>
  <c r="G4" i="31"/>
  <c r="E84" i="37"/>
  <c r="E84" i="36"/>
  <c r="E84" i="35"/>
  <c r="E84" i="34"/>
  <c r="E84" i="33"/>
  <c r="E84" i="32"/>
  <c r="E84" i="31"/>
  <c r="E84" i="30"/>
  <c r="I84" i="37"/>
  <c r="I84" i="36"/>
  <c r="I84" i="35"/>
  <c r="I84" i="34"/>
  <c r="I84" i="33"/>
  <c r="I84" i="32"/>
  <c r="I84" i="31"/>
  <c r="I84" i="30"/>
  <c r="M84" i="37"/>
  <c r="M84" i="36"/>
  <c r="M84" i="35"/>
  <c r="M84" i="34"/>
  <c r="M84" i="33"/>
  <c r="M84" i="32"/>
  <c r="M84" i="31"/>
  <c r="M84" i="30"/>
  <c r="Q84" i="37"/>
  <c r="Q84" i="36"/>
  <c r="Q84" i="35"/>
  <c r="Q84" i="34"/>
  <c r="Q84" i="33"/>
  <c r="Q84" i="32"/>
  <c r="Q84" i="31"/>
  <c r="Q84" i="30"/>
  <c r="E113" i="30"/>
  <c r="E113" i="37"/>
  <c r="E113" i="36"/>
  <c r="E113" i="35"/>
  <c r="E113" i="34"/>
  <c r="E113" i="33"/>
  <c r="E113" i="32"/>
  <c r="E113" i="31"/>
  <c r="E107" i="37"/>
  <c r="E107" i="36"/>
  <c r="E107" i="33"/>
  <c r="E107" i="31"/>
  <c r="E107" i="35"/>
  <c r="E107" i="34"/>
  <c r="E107" i="32"/>
  <c r="E107" i="30"/>
  <c r="E126" i="30"/>
  <c r="E126" i="37"/>
  <c r="E126" i="34"/>
  <c r="E126" i="33"/>
  <c r="E126" i="32"/>
  <c r="E126" i="31"/>
  <c r="E126" i="36"/>
  <c r="E126" i="35"/>
  <c r="E72" i="37"/>
  <c r="E72" i="35"/>
  <c r="E72" i="34"/>
  <c r="E72" i="32"/>
  <c r="E72" i="30"/>
  <c r="E72" i="36"/>
  <c r="E72" i="33"/>
  <c r="E72" i="31"/>
  <c r="E128" i="37"/>
  <c r="E128" i="34"/>
  <c r="E128" i="33"/>
  <c r="E128" i="32"/>
  <c r="E128" i="31"/>
  <c r="E128" i="30"/>
  <c r="E128" i="36"/>
  <c r="E128" i="35"/>
  <c r="E25" i="30"/>
  <c r="E25" i="37"/>
  <c r="E25" i="34"/>
  <c r="E25" i="36"/>
  <c r="E25" i="35"/>
  <c r="E25" i="33"/>
  <c r="E25" i="31"/>
  <c r="E25" i="32"/>
  <c r="E45" i="30"/>
  <c r="E45" i="37"/>
  <c r="E45" i="36"/>
  <c r="E45" i="35"/>
  <c r="E45" i="34"/>
  <c r="E45" i="33"/>
  <c r="E45" i="32"/>
  <c r="E45" i="31"/>
  <c r="E55" i="30"/>
  <c r="E55" i="37"/>
  <c r="E55" i="34"/>
  <c r="E55" i="32"/>
  <c r="E55" i="36"/>
  <c r="E55" i="35"/>
  <c r="E55" i="33"/>
  <c r="E55" i="31"/>
  <c r="G10" i="37"/>
  <c r="G10" i="35"/>
  <c r="G10" i="34"/>
  <c r="G10" i="33"/>
  <c r="G10" i="32"/>
  <c r="G10" i="31"/>
  <c r="G10" i="36"/>
  <c r="G10" i="30"/>
  <c r="E122" i="37"/>
  <c r="E122" i="34"/>
  <c r="E122" i="33"/>
  <c r="E122" i="32"/>
  <c r="E122" i="31"/>
  <c r="E122" i="36"/>
  <c r="E122" i="35"/>
  <c r="E122" i="30"/>
  <c r="E125" i="30"/>
  <c r="E125" i="37"/>
  <c r="E125" i="36"/>
  <c r="E125" i="33"/>
  <c r="E125" i="31"/>
  <c r="E125" i="35"/>
  <c r="E125" i="34"/>
  <c r="E125" i="32"/>
  <c r="R147" i="30"/>
  <c r="O144" i="28"/>
  <c r="K144" i="28"/>
  <c r="G144" i="28"/>
  <c r="Q143" i="28"/>
  <c r="M143" i="28"/>
  <c r="I143" i="28"/>
  <c r="E143" i="28"/>
  <c r="O142" i="28"/>
  <c r="K142" i="28"/>
  <c r="G142" i="28"/>
  <c r="Q141" i="28"/>
  <c r="M141" i="28"/>
  <c r="I141" i="28"/>
  <c r="O140" i="28"/>
  <c r="K140" i="28"/>
  <c r="G140" i="28"/>
  <c r="Q139" i="28"/>
  <c r="M139" i="28"/>
  <c r="I139" i="28"/>
  <c r="E139" i="28"/>
  <c r="O136" i="28"/>
  <c r="K136" i="28"/>
  <c r="G136" i="28"/>
  <c r="Q135" i="28"/>
  <c r="M135" i="28"/>
  <c r="I135" i="28"/>
  <c r="E135" i="28"/>
  <c r="O134" i="28"/>
  <c r="K134" i="28"/>
  <c r="G134" i="28"/>
  <c r="Q133" i="28"/>
  <c r="M133" i="28"/>
  <c r="I133" i="28"/>
  <c r="E133" i="28"/>
  <c r="O128" i="28"/>
  <c r="K128" i="28"/>
  <c r="G128" i="28"/>
  <c r="Q127" i="28"/>
  <c r="M127" i="28"/>
  <c r="I127" i="28"/>
  <c r="E127" i="28"/>
  <c r="O126" i="28"/>
  <c r="K126" i="28"/>
  <c r="G126" i="28"/>
  <c r="Q125" i="28"/>
  <c r="M125" i="28"/>
  <c r="I125" i="28"/>
  <c r="E125" i="28"/>
  <c r="O124" i="28"/>
  <c r="K124" i="28"/>
  <c r="G124" i="28"/>
  <c r="Q122" i="28"/>
  <c r="M122" i="28"/>
  <c r="I122" i="28"/>
  <c r="O121" i="28"/>
  <c r="K121" i="28"/>
  <c r="G121" i="28"/>
  <c r="Q120" i="28"/>
  <c r="M120" i="28"/>
  <c r="I120" i="28"/>
  <c r="E120" i="28"/>
  <c r="O118" i="28"/>
  <c r="K118" i="28"/>
  <c r="G118" i="28"/>
  <c r="Q115" i="28"/>
  <c r="M115" i="28"/>
  <c r="I115" i="28"/>
  <c r="E115" i="28"/>
  <c r="O114" i="28"/>
  <c r="K114" i="28"/>
  <c r="G114" i="28"/>
  <c r="Q113" i="28"/>
  <c r="M113" i="28"/>
  <c r="I113" i="28"/>
  <c r="E113" i="28"/>
  <c r="O112" i="28"/>
  <c r="K112" i="28"/>
  <c r="G112" i="28"/>
  <c r="Q111" i="28"/>
  <c r="M111" i="28"/>
  <c r="I111" i="28"/>
  <c r="E111" i="28"/>
  <c r="O110" i="28"/>
  <c r="K110" i="28"/>
  <c r="G110" i="28"/>
  <c r="Q109" i="28"/>
  <c r="M109" i="28"/>
  <c r="I109" i="28"/>
  <c r="E109" i="28"/>
  <c r="O108" i="28"/>
  <c r="K108" i="28"/>
  <c r="G108" i="28"/>
  <c r="Q107" i="28"/>
  <c r="M107" i="28"/>
  <c r="I107" i="28"/>
  <c r="E107" i="28"/>
  <c r="O106" i="28"/>
  <c r="K106" i="28"/>
  <c r="G106" i="28"/>
  <c r="Q104" i="28"/>
  <c r="M104" i="28"/>
  <c r="I104" i="28"/>
  <c r="E104" i="28"/>
  <c r="O102" i="28"/>
  <c r="K102" i="28"/>
  <c r="G102" i="28"/>
  <c r="Q101" i="28"/>
  <c r="M101" i="28"/>
  <c r="I101" i="28"/>
  <c r="E101" i="28"/>
  <c r="O100" i="28"/>
  <c r="K100" i="28"/>
  <c r="G100" i="28"/>
  <c r="Q99" i="28"/>
  <c r="M99" i="28"/>
  <c r="I99" i="28"/>
  <c r="E99" i="28"/>
  <c r="O98" i="28"/>
  <c r="K98" i="28"/>
  <c r="G98" i="28"/>
  <c r="Q97" i="28"/>
  <c r="M97" i="28"/>
  <c r="I97" i="28"/>
  <c r="E97" i="28"/>
  <c r="O96" i="28"/>
  <c r="K96" i="28"/>
  <c r="G96" i="28"/>
  <c r="Q94" i="28"/>
  <c r="M94" i="28"/>
  <c r="I94" i="28"/>
  <c r="E94" i="28"/>
  <c r="O93" i="28"/>
  <c r="K93" i="28"/>
  <c r="G93" i="28"/>
  <c r="Q92" i="28"/>
  <c r="M92" i="28"/>
  <c r="I92" i="28"/>
  <c r="E92" i="28"/>
  <c r="O91" i="28"/>
  <c r="K91" i="28"/>
  <c r="G91" i="28"/>
  <c r="Q90" i="28"/>
  <c r="M90" i="28"/>
  <c r="I90" i="28"/>
  <c r="E90" i="28"/>
  <c r="O89" i="28"/>
  <c r="K89" i="28"/>
  <c r="G89" i="28"/>
  <c r="Q87" i="28"/>
  <c r="M87" i="28"/>
  <c r="I87" i="28"/>
  <c r="E87" i="28"/>
  <c r="O83" i="28"/>
  <c r="K83" i="28"/>
  <c r="G83" i="28"/>
  <c r="Q82" i="28"/>
  <c r="M82" i="28"/>
  <c r="I82" i="28"/>
  <c r="E82" i="28"/>
  <c r="O81" i="28"/>
  <c r="K81" i="28"/>
  <c r="G81" i="28"/>
  <c r="Q80" i="28"/>
  <c r="M80" i="28"/>
  <c r="I80" i="28"/>
  <c r="E80" i="28"/>
  <c r="O79" i="28"/>
  <c r="K79" i="28"/>
  <c r="G79" i="28"/>
  <c r="Q78" i="28"/>
  <c r="M78" i="28"/>
  <c r="I78" i="28"/>
  <c r="O77" i="28"/>
  <c r="K77" i="28"/>
  <c r="G77" i="28"/>
  <c r="Q76" i="28"/>
  <c r="M76" i="28"/>
  <c r="I76" i="28"/>
  <c r="E76" i="28"/>
  <c r="O75" i="28"/>
  <c r="K75" i="28"/>
  <c r="G75" i="28"/>
  <c r="Q74" i="28"/>
  <c r="M74" i="28"/>
  <c r="I74" i="28"/>
  <c r="E74" i="28"/>
  <c r="O73" i="28"/>
  <c r="K73" i="28"/>
  <c r="G73" i="28"/>
  <c r="Q72" i="28"/>
  <c r="M72" i="28"/>
  <c r="I72" i="28"/>
  <c r="E72" i="28"/>
  <c r="O71" i="28"/>
  <c r="K71" i="28"/>
  <c r="G71" i="28"/>
  <c r="K47" i="23"/>
  <c r="G47" i="23"/>
  <c r="E30" i="29"/>
  <c r="E28" i="29"/>
  <c r="E25" i="29"/>
  <c r="E21" i="29"/>
  <c r="E19" i="29"/>
  <c r="E10" i="29"/>
  <c r="E6" i="29"/>
  <c r="E84" i="28"/>
  <c r="I84" i="28"/>
  <c r="M84" i="28"/>
  <c r="Q84" i="28"/>
  <c r="Q144" i="28"/>
  <c r="M144" i="28"/>
  <c r="I144" i="28"/>
  <c r="O143" i="28"/>
  <c r="K143" i="28"/>
  <c r="G143" i="28"/>
  <c r="Q142" i="28"/>
  <c r="I142" i="28"/>
  <c r="E142" i="28"/>
  <c r="O141" i="28"/>
  <c r="K141" i="28"/>
  <c r="G141" i="28"/>
  <c r="Q140" i="28"/>
  <c r="M140" i="28"/>
  <c r="I140" i="28"/>
  <c r="E140" i="28"/>
  <c r="O139" i="28"/>
  <c r="K139" i="28"/>
  <c r="G139" i="28"/>
  <c r="Q136" i="28"/>
  <c r="M136" i="28"/>
  <c r="I136" i="28"/>
  <c r="E136" i="28"/>
  <c r="O135" i="28"/>
  <c r="K135" i="28"/>
  <c r="G135" i="28"/>
  <c r="Q134" i="28"/>
  <c r="M134" i="28"/>
  <c r="I134" i="28"/>
  <c r="E134" i="28"/>
  <c r="O133" i="28"/>
  <c r="K133" i="28"/>
  <c r="G133" i="28"/>
  <c r="Q128" i="28"/>
  <c r="M128" i="28"/>
  <c r="I128" i="28"/>
  <c r="E128" i="28"/>
  <c r="O127" i="28"/>
  <c r="K127" i="28"/>
  <c r="G127" i="28"/>
  <c r="Q126" i="28"/>
  <c r="M126" i="28"/>
  <c r="I126" i="28"/>
  <c r="E126" i="28"/>
  <c r="O125" i="28"/>
  <c r="K125" i="28"/>
  <c r="G125" i="28"/>
  <c r="Q124" i="28"/>
  <c r="M124" i="28"/>
  <c r="I124" i="28"/>
  <c r="E124" i="28"/>
  <c r="O122" i="28"/>
  <c r="K122" i="28"/>
  <c r="Q121" i="28"/>
  <c r="M121" i="28"/>
  <c r="I121" i="28"/>
  <c r="E121" i="28"/>
  <c r="O120" i="28"/>
  <c r="K120" i="28"/>
  <c r="G120" i="28"/>
  <c r="Q118" i="28"/>
  <c r="M118" i="28"/>
  <c r="I118" i="28"/>
  <c r="E118" i="28"/>
  <c r="O115" i="28"/>
  <c r="K115" i="28"/>
  <c r="G115" i="28"/>
  <c r="Q114" i="28"/>
  <c r="M114" i="28"/>
  <c r="I114" i="28"/>
  <c r="E114" i="28"/>
  <c r="O113" i="28"/>
  <c r="K113" i="28"/>
  <c r="G113" i="28"/>
  <c r="Q112" i="28"/>
  <c r="M112" i="28"/>
  <c r="I112" i="28"/>
  <c r="E112" i="28"/>
  <c r="O111" i="28"/>
  <c r="K111" i="28"/>
  <c r="G111" i="28"/>
  <c r="Q110" i="28"/>
  <c r="M110" i="28"/>
  <c r="I110" i="28"/>
  <c r="E110" i="28"/>
  <c r="O109" i="28"/>
  <c r="K109" i="28"/>
  <c r="G109" i="28"/>
  <c r="Q108" i="28"/>
  <c r="M108" i="28"/>
  <c r="I108" i="28"/>
  <c r="E108" i="28"/>
  <c r="O107" i="28"/>
  <c r="K107" i="28"/>
  <c r="G107" i="28"/>
  <c r="Q106" i="28"/>
  <c r="M106" i="28"/>
  <c r="I106" i="28"/>
  <c r="E106" i="28"/>
  <c r="O104" i="28"/>
  <c r="K104" i="28"/>
  <c r="G104" i="28"/>
  <c r="Q102" i="28"/>
  <c r="M102" i="28"/>
  <c r="I102" i="28"/>
  <c r="E102" i="28"/>
  <c r="O101" i="28"/>
  <c r="K101" i="28"/>
  <c r="G101" i="28"/>
  <c r="Q100" i="28"/>
  <c r="M100" i="28"/>
  <c r="I100" i="28"/>
  <c r="E100" i="28"/>
  <c r="O99" i="28"/>
  <c r="K99" i="28"/>
  <c r="G99" i="28"/>
  <c r="Q98" i="28"/>
  <c r="M98" i="28"/>
  <c r="I98" i="28"/>
  <c r="E98" i="28"/>
  <c r="O97" i="28"/>
  <c r="K97" i="28"/>
  <c r="G97" i="28"/>
  <c r="Q96" i="28"/>
  <c r="M96" i="28"/>
  <c r="I96" i="28"/>
  <c r="E96" i="28"/>
  <c r="O94" i="28"/>
  <c r="K94" i="28"/>
  <c r="G94" i="28"/>
  <c r="Q93" i="28"/>
  <c r="M93" i="28"/>
  <c r="I93" i="28"/>
  <c r="E93" i="28"/>
  <c r="O92" i="28"/>
  <c r="K92" i="28"/>
  <c r="G92" i="28"/>
  <c r="Q91" i="28"/>
  <c r="M91" i="28"/>
  <c r="I91" i="28"/>
  <c r="E91" i="28"/>
  <c r="O90" i="28"/>
  <c r="K90" i="28"/>
  <c r="G90" i="28"/>
  <c r="Q89" i="28"/>
  <c r="M89" i="28"/>
  <c r="I89" i="28"/>
  <c r="E89" i="28"/>
  <c r="O87" i="28"/>
  <c r="K87" i="28"/>
  <c r="G87" i="28"/>
  <c r="Q83" i="28"/>
  <c r="M83" i="28"/>
  <c r="I83" i="28"/>
  <c r="E83" i="28"/>
  <c r="O82" i="28"/>
  <c r="K82" i="28"/>
  <c r="G82" i="28"/>
  <c r="Q81" i="28"/>
  <c r="M81" i="28"/>
  <c r="I81" i="28"/>
  <c r="O80" i="28"/>
  <c r="K80" i="28"/>
  <c r="G80" i="28"/>
  <c r="Q79" i="28"/>
  <c r="M79" i="28"/>
  <c r="I79" i="28"/>
  <c r="E79" i="28"/>
  <c r="O78" i="28"/>
  <c r="K78" i="28"/>
  <c r="G78" i="28"/>
  <c r="Q77" i="28"/>
  <c r="M77" i="28"/>
  <c r="I77" i="28"/>
  <c r="E77" i="28"/>
  <c r="O76" i="28"/>
  <c r="K76" i="28"/>
  <c r="G76" i="28"/>
  <c r="Q75" i="28"/>
  <c r="M75" i="28"/>
  <c r="I75" i="28"/>
  <c r="E75" i="28"/>
  <c r="O74" i="28"/>
  <c r="K74" i="28"/>
  <c r="G74" i="28"/>
  <c r="Q73" i="28"/>
  <c r="M73" i="28"/>
  <c r="I73" i="28"/>
  <c r="E73" i="28"/>
  <c r="O72" i="28"/>
  <c r="K72" i="28"/>
  <c r="G72" i="28"/>
  <c r="Q71" i="28"/>
  <c r="M71" i="28"/>
  <c r="I71" i="28"/>
  <c r="E71" i="28"/>
  <c r="E55" i="29"/>
  <c r="Q47" i="23"/>
  <c r="M47" i="23"/>
  <c r="I47" i="23"/>
  <c r="E27" i="29"/>
  <c r="E24" i="29"/>
  <c r="E17" i="29"/>
  <c r="E11" i="29"/>
  <c r="E8" i="29"/>
  <c r="E5" i="29"/>
  <c r="G84" i="28"/>
  <c r="K84" i="28"/>
  <c r="O84" i="28"/>
  <c r="O47" i="23"/>
  <c r="E47" i="23"/>
  <c r="E78" i="28"/>
  <c r="E81" i="28"/>
  <c r="E144" i="28"/>
  <c r="E141" i="28"/>
  <c r="E7" i="29"/>
  <c r="E122" i="29"/>
  <c r="E122" i="28"/>
  <c r="G122" i="29"/>
  <c r="G122" i="28"/>
  <c r="D101" i="25"/>
  <c r="D110" i="25"/>
  <c r="O145" i="27"/>
  <c r="O145" i="29"/>
  <c r="K145" i="29"/>
  <c r="G145" i="29"/>
  <c r="Q144" i="29"/>
  <c r="M144" i="29"/>
  <c r="I144" i="29"/>
  <c r="O143" i="29"/>
  <c r="K143" i="27"/>
  <c r="K143" i="29"/>
  <c r="G143" i="27"/>
  <c r="G143" i="29"/>
  <c r="Q142" i="29"/>
  <c r="I142" i="29"/>
  <c r="E142" i="27"/>
  <c r="E142" i="29"/>
  <c r="O141" i="27"/>
  <c r="O141" i="29"/>
  <c r="K141" i="29"/>
  <c r="G141" i="29"/>
  <c r="Q140" i="29"/>
  <c r="M140" i="29"/>
  <c r="I140" i="29"/>
  <c r="E140" i="29"/>
  <c r="O139" i="23"/>
  <c r="O139" i="29"/>
  <c r="O139" i="27"/>
  <c r="K139" i="29"/>
  <c r="G139" i="29"/>
  <c r="Q136" i="29"/>
  <c r="M136" i="29"/>
  <c r="I136" i="29"/>
  <c r="E136" i="27"/>
  <c r="E136" i="29"/>
  <c r="O135" i="23"/>
  <c r="O135" i="29"/>
  <c r="O135" i="27"/>
  <c r="K135" i="27"/>
  <c r="K135" i="29"/>
  <c r="G135" i="29"/>
  <c r="Q134" i="29"/>
  <c r="M134" i="29"/>
  <c r="I134" i="27"/>
  <c r="I134" i="29"/>
  <c r="E134" i="27"/>
  <c r="E134" i="29"/>
  <c r="O133" i="29"/>
  <c r="K133" i="29"/>
  <c r="G133" i="29"/>
  <c r="Q128" i="29"/>
  <c r="M128" i="27"/>
  <c r="M128" i="29"/>
  <c r="I128" i="29"/>
  <c r="E128" i="29"/>
  <c r="O127" i="27"/>
  <c r="O127" i="29"/>
  <c r="K127" i="29"/>
  <c r="G127" i="29"/>
  <c r="Q126" i="29"/>
  <c r="M126" i="29"/>
  <c r="I126" i="29"/>
  <c r="E126" i="29"/>
  <c r="O125" i="29"/>
  <c r="K125" i="29"/>
  <c r="G125" i="29"/>
  <c r="Q124" i="29"/>
  <c r="M124" i="27"/>
  <c r="M124" i="29"/>
  <c r="I124" i="29"/>
  <c r="E124" i="27"/>
  <c r="E124" i="29"/>
  <c r="Q121" i="29"/>
  <c r="M121" i="29"/>
  <c r="I121" i="29"/>
  <c r="E121" i="27"/>
  <c r="E121" i="29"/>
  <c r="O120" i="29"/>
  <c r="K120" i="27"/>
  <c r="K120" i="29"/>
  <c r="G120" i="29"/>
  <c r="Q118" i="29"/>
  <c r="M118" i="29"/>
  <c r="I118" i="29"/>
  <c r="E118" i="27"/>
  <c r="E118" i="29"/>
  <c r="O115" i="29"/>
  <c r="O115" i="23"/>
  <c r="K115" i="27"/>
  <c r="K115" i="29"/>
  <c r="K115" i="23"/>
  <c r="G115" i="27"/>
  <c r="G115" i="29"/>
  <c r="Q114" i="29"/>
  <c r="M114" i="29"/>
  <c r="I114" i="29"/>
  <c r="E114" i="27"/>
  <c r="E114" i="29"/>
  <c r="O113" i="29"/>
  <c r="K113" i="27"/>
  <c r="K113" i="29"/>
  <c r="G113" i="29"/>
  <c r="Q112" i="29"/>
  <c r="M112" i="29"/>
  <c r="I112" i="29"/>
  <c r="E112" i="27"/>
  <c r="E112" i="29"/>
  <c r="O111" i="29"/>
  <c r="K111" i="27"/>
  <c r="K111" i="29"/>
  <c r="G111" i="27"/>
  <c r="G111" i="29"/>
  <c r="Q110" i="29"/>
  <c r="M110" i="23"/>
  <c r="M110" i="29"/>
  <c r="M110" i="27"/>
  <c r="I110" i="29"/>
  <c r="I110" i="27"/>
  <c r="E110" i="29"/>
  <c r="Q108" i="29"/>
  <c r="M108" i="23"/>
  <c r="M108" i="29"/>
  <c r="M108" i="27"/>
  <c r="Q145" i="29"/>
  <c r="M145" i="29"/>
  <c r="I145" i="29"/>
  <c r="E145" i="29"/>
  <c r="O144" i="27"/>
  <c r="O144" i="29"/>
  <c r="K144" i="29"/>
  <c r="G144" i="29"/>
  <c r="Q143" i="27"/>
  <c r="Q143" i="29"/>
  <c r="M143" i="27"/>
  <c r="M143" i="29"/>
  <c r="I143" i="27"/>
  <c r="I143" i="29"/>
  <c r="E143" i="29"/>
  <c r="O142" i="27"/>
  <c r="O142" i="29"/>
  <c r="K142" i="29"/>
  <c r="G142" i="29"/>
  <c r="Q141" i="29"/>
  <c r="M141" i="27"/>
  <c r="M141" i="29"/>
  <c r="I141" i="29"/>
  <c r="O140" i="29"/>
  <c r="O140" i="27"/>
  <c r="K140" i="27"/>
  <c r="K140" i="29"/>
  <c r="G140" i="27"/>
  <c r="G140" i="29"/>
  <c r="Q139" i="27"/>
  <c r="Q139" i="29"/>
  <c r="M139" i="29"/>
  <c r="I139" i="29"/>
  <c r="E139" i="29"/>
  <c r="O136" i="23"/>
  <c r="O136" i="29"/>
  <c r="O136" i="27"/>
  <c r="K136" i="29"/>
  <c r="G136" i="29"/>
  <c r="Q135" i="29"/>
  <c r="M135" i="27"/>
  <c r="M135" i="29"/>
  <c r="I135" i="29"/>
  <c r="E135" i="29"/>
  <c r="O134" i="29"/>
  <c r="O134" i="27"/>
  <c r="K134" i="27"/>
  <c r="K134" i="29"/>
  <c r="G134" i="27"/>
  <c r="G134" i="29"/>
  <c r="Q133" i="27"/>
  <c r="Q133" i="29"/>
  <c r="M133" i="29"/>
  <c r="I133" i="29"/>
  <c r="E133" i="27"/>
  <c r="E133" i="29"/>
  <c r="O128" i="27"/>
  <c r="O128" i="29"/>
  <c r="K128" i="27"/>
  <c r="K128" i="29"/>
  <c r="G128" i="29"/>
  <c r="Q127" i="29"/>
  <c r="M127" i="29"/>
  <c r="I127" i="29"/>
  <c r="E127" i="27"/>
  <c r="E127" i="29"/>
  <c r="O126" i="27"/>
  <c r="O126" i="29"/>
  <c r="K126" i="27"/>
  <c r="K126" i="29"/>
  <c r="G126" i="27"/>
  <c r="G126" i="29"/>
  <c r="Q125" i="27"/>
  <c r="Q125" i="29"/>
  <c r="M125" i="29"/>
  <c r="I125" i="27"/>
  <c r="I125" i="29"/>
  <c r="E125" i="27"/>
  <c r="E125" i="29"/>
  <c r="O124" i="27"/>
  <c r="O124" i="29"/>
  <c r="K124" i="29"/>
  <c r="O121" i="27"/>
  <c r="O121" i="29"/>
  <c r="K121" i="27"/>
  <c r="K121" i="29"/>
  <c r="G121" i="29"/>
  <c r="Q120" i="27"/>
  <c r="Q120" i="29"/>
  <c r="M120" i="29"/>
  <c r="I120" i="27"/>
  <c r="I120" i="29"/>
  <c r="E120" i="27"/>
  <c r="E120" i="29"/>
  <c r="O118" i="27"/>
  <c r="O118" i="29"/>
  <c r="K118" i="27"/>
  <c r="K118" i="29"/>
  <c r="G118" i="29"/>
  <c r="Q115" i="29"/>
  <c r="Q115" i="23"/>
  <c r="M115" i="27"/>
  <c r="M115" i="29"/>
  <c r="M115" i="23"/>
  <c r="I115" i="29"/>
  <c r="E115" i="27"/>
  <c r="E115" i="29"/>
  <c r="O114" i="27"/>
  <c r="O114" i="29"/>
  <c r="K114" i="27"/>
  <c r="K114" i="29"/>
  <c r="G114" i="29"/>
  <c r="Q113" i="27"/>
  <c r="Q113" i="29"/>
  <c r="M113" i="29"/>
  <c r="I113" i="27"/>
  <c r="I113" i="29"/>
  <c r="E113" i="27"/>
  <c r="E113" i="29"/>
  <c r="O112" i="27"/>
  <c r="O112" i="29"/>
  <c r="K112" i="27"/>
  <c r="K112" i="29"/>
  <c r="G112" i="29"/>
  <c r="Q111" i="29"/>
  <c r="M111" i="27"/>
  <c r="M111" i="29"/>
  <c r="I111" i="29"/>
  <c r="E111" i="29"/>
  <c r="O110" i="29"/>
  <c r="K110" i="29"/>
  <c r="K110" i="27"/>
  <c r="G110" i="29"/>
  <c r="O108" i="27"/>
  <c r="O108" i="29"/>
  <c r="K108" i="29"/>
  <c r="K108" i="27"/>
  <c r="G108" i="23"/>
  <c r="G108" i="29"/>
  <c r="G108" i="27"/>
  <c r="Q107" i="29"/>
  <c r="M107" i="29"/>
  <c r="M107" i="27"/>
  <c r="I107" i="29"/>
  <c r="I107" i="27"/>
  <c r="E107" i="29"/>
  <c r="O106" i="29"/>
  <c r="K106" i="27"/>
  <c r="K106" i="29"/>
  <c r="G106" i="29"/>
  <c r="Q104" i="27"/>
  <c r="Q104" i="29"/>
  <c r="M104" i="23"/>
  <c r="M104" i="29"/>
  <c r="M104" i="27"/>
  <c r="I104" i="29"/>
  <c r="I104" i="27"/>
  <c r="E104" i="29"/>
  <c r="Q102" i="23"/>
  <c r="Q102" i="29"/>
  <c r="Q102" i="27"/>
  <c r="M102" i="29"/>
  <c r="M102" i="27"/>
  <c r="I102" i="23"/>
  <c r="I102" i="29"/>
  <c r="I102" i="27"/>
  <c r="E102" i="29"/>
  <c r="O101" i="29"/>
  <c r="K101" i="29"/>
  <c r="K101" i="27"/>
  <c r="G101" i="27"/>
  <c r="G101" i="29"/>
  <c r="Q100" i="29"/>
  <c r="Q100" i="27"/>
  <c r="M100" i="23"/>
  <c r="M100" i="29"/>
  <c r="M100" i="27"/>
  <c r="I100" i="29"/>
  <c r="I100" i="27"/>
  <c r="E100" i="29"/>
  <c r="O99" i="27"/>
  <c r="O99" i="29"/>
  <c r="K99" i="29"/>
  <c r="K99" i="27"/>
  <c r="G99" i="23"/>
  <c r="G99" i="29"/>
  <c r="G99" i="27"/>
  <c r="I108" i="29"/>
  <c r="I108" i="27"/>
  <c r="E108" i="29"/>
  <c r="O107" i="29"/>
  <c r="K107" i="29"/>
  <c r="K107" i="27"/>
  <c r="G107" i="23"/>
  <c r="G107" i="29"/>
  <c r="G107" i="27"/>
  <c r="Q106" i="29"/>
  <c r="M106" i="23"/>
  <c r="M106" i="29"/>
  <c r="M106" i="27"/>
  <c r="I106" i="27"/>
  <c r="I106" i="29"/>
  <c r="E106" i="29"/>
  <c r="O104" i="29"/>
  <c r="K104" i="29"/>
  <c r="K104" i="27"/>
  <c r="G104" i="29"/>
  <c r="G104" i="27"/>
  <c r="O102" i="29"/>
  <c r="K102" i="29"/>
  <c r="K102" i="27"/>
  <c r="G102" i="23"/>
  <c r="G102" i="29"/>
  <c r="G102" i="27"/>
  <c r="Q101" i="23"/>
  <c r="Q101" i="29"/>
  <c r="Q101" i="27"/>
  <c r="M101" i="23"/>
  <c r="M101" i="29"/>
  <c r="M101" i="27"/>
  <c r="I101" i="29"/>
  <c r="I101" i="27"/>
  <c r="E101" i="29"/>
  <c r="O100" i="29"/>
  <c r="K100" i="29"/>
  <c r="K100" i="27"/>
  <c r="G100" i="23"/>
  <c r="G100" i="29"/>
  <c r="G100" i="27"/>
  <c r="Q99" i="23"/>
  <c r="Q99" i="29"/>
  <c r="Q99" i="27"/>
  <c r="M99" i="23"/>
  <c r="M99" i="29"/>
  <c r="M99" i="27"/>
  <c r="I99" i="23"/>
  <c r="I99" i="29"/>
  <c r="I99" i="27"/>
  <c r="E99" i="29"/>
  <c r="O98" i="29"/>
  <c r="K98" i="29"/>
  <c r="K98" i="27"/>
  <c r="G98" i="23"/>
  <c r="G98" i="29"/>
  <c r="G98" i="27"/>
  <c r="Q97" i="23"/>
  <c r="Q97" i="29"/>
  <c r="Q97" i="27"/>
  <c r="M97" i="23"/>
  <c r="M97" i="29"/>
  <c r="M97" i="27"/>
  <c r="I97" i="23"/>
  <c r="I97" i="29"/>
  <c r="I97" i="27"/>
  <c r="E97" i="29"/>
  <c r="O96" i="29"/>
  <c r="K96" i="27"/>
  <c r="K96" i="29"/>
  <c r="G96" i="27"/>
  <c r="G96" i="29"/>
  <c r="Q94" i="29"/>
  <c r="M94" i="23"/>
  <c r="M94" i="29"/>
  <c r="M94" i="27"/>
  <c r="I94" i="23"/>
  <c r="I94" i="29"/>
  <c r="I94" i="27"/>
  <c r="E94" i="27"/>
  <c r="E94" i="29"/>
  <c r="O93" i="29"/>
  <c r="K93" i="27"/>
  <c r="K93" i="29"/>
  <c r="G93" i="29"/>
  <c r="Q92" i="29"/>
  <c r="M92" i="29"/>
  <c r="I92" i="29"/>
  <c r="E92" i="29"/>
  <c r="O91" i="29"/>
  <c r="K91" i="27"/>
  <c r="K91" i="29"/>
  <c r="G91" i="23"/>
  <c r="G91" i="29"/>
  <c r="G91" i="27"/>
  <c r="Q90" i="29"/>
  <c r="M90" i="29"/>
  <c r="I90" i="29"/>
  <c r="E90" i="29"/>
  <c r="O89" i="29"/>
  <c r="K89" i="27"/>
  <c r="K89" i="29"/>
  <c r="G89" i="29"/>
  <c r="G89" i="27"/>
  <c r="O83" i="29"/>
  <c r="K83" i="29"/>
  <c r="K83" i="27"/>
  <c r="G83" i="23"/>
  <c r="G83" i="29"/>
  <c r="G83" i="27"/>
  <c r="Q82" i="29"/>
  <c r="M82" i="23"/>
  <c r="M82" i="29"/>
  <c r="M82" i="27"/>
  <c r="I82" i="29"/>
  <c r="E82" i="27"/>
  <c r="E82" i="29"/>
  <c r="O81" i="27"/>
  <c r="O81" i="29"/>
  <c r="K81" i="27"/>
  <c r="K81" i="29"/>
  <c r="G81" i="29"/>
  <c r="Q80" i="23"/>
  <c r="Q80" i="29"/>
  <c r="Q80" i="27"/>
  <c r="M80" i="23"/>
  <c r="M80" i="29"/>
  <c r="M80" i="27"/>
  <c r="I80" i="29"/>
  <c r="E80" i="23"/>
  <c r="E80" i="29"/>
  <c r="E80" i="27"/>
  <c r="O79" i="23"/>
  <c r="O79" i="29"/>
  <c r="O79" i="27"/>
  <c r="K79" i="29"/>
  <c r="G79" i="23"/>
  <c r="G79" i="29"/>
  <c r="G79" i="27"/>
  <c r="Q78" i="23"/>
  <c r="Q78" i="29"/>
  <c r="Q78" i="27"/>
  <c r="M78" i="23"/>
  <c r="M78" i="29"/>
  <c r="M78" i="27"/>
  <c r="I78" i="29"/>
  <c r="E78" i="29"/>
  <c r="O77" i="27"/>
  <c r="O77" i="29"/>
  <c r="K77" i="29"/>
  <c r="G77" i="23"/>
  <c r="G77" i="29"/>
  <c r="G77" i="27"/>
  <c r="Q76" i="23"/>
  <c r="Q76" i="29"/>
  <c r="Q76" i="27"/>
  <c r="M76" i="23"/>
  <c r="M76" i="29"/>
  <c r="M76" i="27"/>
  <c r="I76" i="29"/>
  <c r="E76" i="23"/>
  <c r="E76" i="29"/>
  <c r="E76" i="27"/>
  <c r="O75" i="23"/>
  <c r="O75" i="29"/>
  <c r="O75" i="27"/>
  <c r="K75" i="29"/>
  <c r="G75" i="23"/>
  <c r="G75" i="29"/>
  <c r="G75" i="27"/>
  <c r="Q74" i="29"/>
  <c r="M74" i="23"/>
  <c r="M74" i="29"/>
  <c r="M74" i="27"/>
  <c r="I74" i="29"/>
  <c r="E74" i="23"/>
  <c r="E74" i="29"/>
  <c r="E74" i="27"/>
  <c r="O73" i="29"/>
  <c r="O73" i="27"/>
  <c r="K73" i="27"/>
  <c r="K73" i="29"/>
  <c r="G73" i="23"/>
  <c r="G73" i="29"/>
  <c r="G73" i="27"/>
  <c r="Q72" i="23"/>
  <c r="Q72" i="29"/>
  <c r="Q72" i="27"/>
  <c r="M72" i="23"/>
  <c r="M72" i="29"/>
  <c r="M72" i="27"/>
  <c r="I72" i="29"/>
  <c r="E72" i="23"/>
  <c r="E72" i="29"/>
  <c r="E72" i="27"/>
  <c r="O71" i="27"/>
  <c r="O71" i="29"/>
  <c r="K71" i="29"/>
  <c r="G71" i="23"/>
  <c r="G71" i="29"/>
  <c r="G71" i="27"/>
  <c r="Q67" i="23"/>
  <c r="Q67" i="29"/>
  <c r="Q67" i="28"/>
  <c r="Q67" i="27"/>
  <c r="M67" i="23"/>
  <c r="M67" i="29"/>
  <c r="M67" i="28"/>
  <c r="M67" i="27"/>
  <c r="I67" i="29"/>
  <c r="I67" i="28"/>
  <c r="E67" i="27"/>
  <c r="E67" i="29"/>
  <c r="E67" i="28"/>
  <c r="O66" i="23"/>
  <c r="O66" i="29"/>
  <c r="O66" i="28"/>
  <c r="O66" i="27"/>
  <c r="K66" i="29"/>
  <c r="K66" i="28"/>
  <c r="G66" i="23"/>
  <c r="G66" i="29"/>
  <c r="G66" i="28"/>
  <c r="G66" i="27"/>
  <c r="Q64" i="23"/>
  <c r="Q64" i="29"/>
  <c r="Q64" i="28"/>
  <c r="Q64" i="27"/>
  <c r="M64" i="23"/>
  <c r="M64" i="29"/>
  <c r="M64" i="28"/>
  <c r="M64" i="27"/>
  <c r="I64" i="29"/>
  <c r="I64" i="28"/>
  <c r="E64" i="29"/>
  <c r="E64" i="28"/>
  <c r="O63" i="29"/>
  <c r="O63" i="28"/>
  <c r="O63" i="27"/>
  <c r="K63" i="29"/>
  <c r="K63" i="28"/>
  <c r="G63" i="23"/>
  <c r="G63" i="29"/>
  <c r="G63" i="28"/>
  <c r="G63" i="27"/>
  <c r="M62" i="23"/>
  <c r="M62" i="29"/>
  <c r="M62" i="28"/>
  <c r="M62" i="27"/>
  <c r="I62" i="29"/>
  <c r="I62" i="28"/>
  <c r="E62" i="23"/>
  <c r="E62" i="29"/>
  <c r="E62" i="28"/>
  <c r="E62" i="27"/>
  <c r="Q60" i="23"/>
  <c r="Q60" i="29"/>
  <c r="Q60" i="28"/>
  <c r="Q60" i="27"/>
  <c r="M60" i="29"/>
  <c r="M60" i="28"/>
  <c r="M60" i="27"/>
  <c r="I60" i="23"/>
  <c r="I60" i="29"/>
  <c r="I60" i="28"/>
  <c r="I60" i="27"/>
  <c r="E60" i="23"/>
  <c r="E60" i="29"/>
  <c r="E60" i="28"/>
  <c r="E60" i="27"/>
  <c r="O59" i="29"/>
  <c r="O59" i="28"/>
  <c r="O59" i="27"/>
  <c r="K59" i="29"/>
  <c r="K59" i="28"/>
  <c r="G59" i="23"/>
  <c r="G59" i="29"/>
  <c r="G59" i="28"/>
  <c r="G59" i="27"/>
  <c r="Q57" i="23"/>
  <c r="Q57" i="29"/>
  <c r="Q57" i="28"/>
  <c r="Q57" i="27"/>
  <c r="M57" i="23"/>
  <c r="M57" i="29"/>
  <c r="M57" i="28"/>
  <c r="M57" i="27"/>
  <c r="I57" i="23"/>
  <c r="I57" i="29"/>
  <c r="I57" i="28"/>
  <c r="I57" i="27"/>
  <c r="E57" i="29"/>
  <c r="E57" i="28"/>
  <c r="O55" i="29"/>
  <c r="O55" i="28"/>
  <c r="K55" i="27"/>
  <c r="K55" i="29"/>
  <c r="K55" i="28"/>
  <c r="G55" i="27"/>
  <c r="G55" i="29"/>
  <c r="G55" i="28"/>
  <c r="Q54" i="26"/>
  <c r="Q54" i="29"/>
  <c r="Q54" i="28"/>
  <c r="Q54" i="27"/>
  <c r="M54" i="26"/>
  <c r="M54" i="29"/>
  <c r="M54" i="28"/>
  <c r="M54" i="27"/>
  <c r="I54" i="23"/>
  <c r="I54" i="29"/>
  <c r="I54" i="28"/>
  <c r="I54" i="27"/>
  <c r="E54" i="29"/>
  <c r="E54" i="28"/>
  <c r="O53" i="29"/>
  <c r="O53" i="28"/>
  <c r="O53" i="27"/>
  <c r="K53" i="29"/>
  <c r="K53" i="28"/>
  <c r="G53" i="23"/>
  <c r="G53" i="29"/>
  <c r="G53" i="28"/>
  <c r="G53" i="27"/>
  <c r="Q52" i="29"/>
  <c r="Q52" i="28"/>
  <c r="M52" i="29"/>
  <c r="M52" i="28"/>
  <c r="I52" i="29"/>
  <c r="I52" i="28"/>
  <c r="E52" i="29"/>
  <c r="E52" i="28"/>
  <c r="O51" i="29"/>
  <c r="O51" i="28"/>
  <c r="K51" i="27"/>
  <c r="K51" i="29"/>
  <c r="K51" i="28"/>
  <c r="G51" i="29"/>
  <c r="G51" i="28"/>
  <c r="Q50" i="23"/>
  <c r="Q50" i="29"/>
  <c r="Q50" i="28"/>
  <c r="Q50" i="27"/>
  <c r="M50" i="29"/>
  <c r="M50" i="28"/>
  <c r="I50" i="29"/>
  <c r="I50" i="28"/>
  <c r="E50" i="29"/>
  <c r="E50" i="28"/>
  <c r="O49" i="27"/>
  <c r="O49" i="29"/>
  <c r="O49" i="28"/>
  <c r="K49" i="29"/>
  <c r="K49" i="28"/>
  <c r="G49" i="29"/>
  <c r="G49" i="28"/>
  <c r="Q48" i="27"/>
  <c r="Q48" i="29"/>
  <c r="Q48" i="28"/>
  <c r="M48" i="29"/>
  <c r="M48" i="28"/>
  <c r="I48" i="29"/>
  <c r="I48" i="28"/>
  <c r="E48" i="29"/>
  <c r="E48" i="28"/>
  <c r="O47" i="29"/>
  <c r="O47" i="28"/>
  <c r="K47" i="29"/>
  <c r="K47" i="28"/>
  <c r="G47" i="27"/>
  <c r="G47" i="29"/>
  <c r="G47" i="28"/>
  <c r="Q45" i="27"/>
  <c r="Q45" i="29"/>
  <c r="Q45" i="28"/>
  <c r="M45" i="29"/>
  <c r="M45" i="28"/>
  <c r="I45" i="27"/>
  <c r="I45" i="29"/>
  <c r="I45" i="28"/>
  <c r="E45" i="29"/>
  <c r="E45" i="28"/>
  <c r="O44" i="29"/>
  <c r="O44" i="28"/>
  <c r="K44" i="29"/>
  <c r="K44" i="28"/>
  <c r="G44" i="29"/>
  <c r="G44" i="28"/>
  <c r="Q42" i="29"/>
  <c r="Q42" i="28"/>
  <c r="M42" i="29"/>
  <c r="M42" i="28"/>
  <c r="I42" i="29"/>
  <c r="I42" i="28"/>
  <c r="E42" i="29"/>
  <c r="E42" i="28"/>
  <c r="O41" i="29"/>
  <c r="O41" i="28"/>
  <c r="K41" i="29"/>
  <c r="K41" i="28"/>
  <c r="G41" i="23"/>
  <c r="G41" i="29"/>
  <c r="G41" i="28"/>
  <c r="G41" i="27"/>
  <c r="Q40" i="23"/>
  <c r="Q40" i="28"/>
  <c r="Q40" i="27"/>
  <c r="M40" i="28"/>
  <c r="I40" i="28"/>
  <c r="E40" i="28"/>
  <c r="O32" i="29"/>
  <c r="O32" i="28"/>
  <c r="K32" i="29"/>
  <c r="K32" i="28"/>
  <c r="G32" i="29"/>
  <c r="G32" i="28"/>
  <c r="Q30" i="29"/>
  <c r="Q30" i="28"/>
  <c r="M30" i="29"/>
  <c r="M30" i="28"/>
  <c r="I30" i="29"/>
  <c r="I30" i="28"/>
  <c r="O29" i="29"/>
  <c r="O29" i="28"/>
  <c r="O29" i="27"/>
  <c r="K29" i="29"/>
  <c r="K29" i="28"/>
  <c r="G29" i="29"/>
  <c r="G29" i="28"/>
  <c r="Q28" i="29"/>
  <c r="Q28" i="28"/>
  <c r="Q28" i="27"/>
  <c r="M28" i="23"/>
  <c r="M28" i="29"/>
  <c r="M28" i="28"/>
  <c r="M28" i="27"/>
  <c r="I28" i="29"/>
  <c r="I28" i="28"/>
  <c r="I28" i="27"/>
  <c r="O27" i="23"/>
  <c r="O27" i="29"/>
  <c r="O27" i="28"/>
  <c r="O27" i="27"/>
  <c r="K27" i="23"/>
  <c r="K27" i="29"/>
  <c r="K27" i="28"/>
  <c r="K27" i="27"/>
  <c r="G27" i="23"/>
  <c r="G27" i="29"/>
  <c r="G27" i="28"/>
  <c r="G27" i="27"/>
  <c r="Q25" i="27"/>
  <c r="Q25" i="29"/>
  <c r="Q25" i="28"/>
  <c r="M25" i="23"/>
  <c r="M25" i="29"/>
  <c r="M25" i="28"/>
  <c r="M25" i="27"/>
  <c r="I25" i="23"/>
  <c r="I25" i="29"/>
  <c r="I25" i="28"/>
  <c r="I25" i="27"/>
  <c r="O22" i="29"/>
  <c r="O22" i="28"/>
  <c r="K22" i="29"/>
  <c r="K22" i="28"/>
  <c r="K22" i="27"/>
  <c r="G22" i="29"/>
  <c r="G22" i="28"/>
  <c r="Q21" i="23"/>
  <c r="Q21" i="29"/>
  <c r="Q21" i="28"/>
  <c r="Q21" i="27"/>
  <c r="M21" i="29"/>
  <c r="M21" i="28"/>
  <c r="I21" i="23"/>
  <c r="I21" i="29"/>
  <c r="I21" i="28"/>
  <c r="I21" i="27"/>
  <c r="O20" i="27"/>
  <c r="O20" i="29"/>
  <c r="O20" i="28"/>
  <c r="K20" i="29"/>
  <c r="K20" i="28"/>
  <c r="G20" i="29"/>
  <c r="G20" i="28"/>
  <c r="Q19" i="29"/>
  <c r="Q19" i="28"/>
  <c r="Q19" i="27"/>
  <c r="M19" i="23"/>
  <c r="M19" i="29"/>
  <c r="M19" i="28"/>
  <c r="M19" i="27"/>
  <c r="I19" i="29"/>
  <c r="I19" i="28"/>
  <c r="I19" i="27"/>
  <c r="O17" i="23"/>
  <c r="O17" i="29"/>
  <c r="O17" i="28"/>
  <c r="O17" i="27"/>
  <c r="K17" i="23"/>
  <c r="K17" i="29"/>
  <c r="K17" i="28"/>
  <c r="K17" i="27"/>
  <c r="G17" i="23"/>
  <c r="G17" i="29"/>
  <c r="G17" i="28"/>
  <c r="G17" i="27"/>
  <c r="Q16" i="23"/>
  <c r="Q16" i="29"/>
  <c r="Q16" i="28"/>
  <c r="Q16" i="27"/>
  <c r="M16" i="23"/>
  <c r="M16" i="29"/>
  <c r="M16" i="28"/>
  <c r="M16" i="27"/>
  <c r="I16" i="23"/>
  <c r="I16" i="29"/>
  <c r="I16" i="28"/>
  <c r="I16" i="27"/>
  <c r="E16" i="28"/>
  <c r="E16" i="29"/>
  <c r="O15" i="23"/>
  <c r="O15" i="29"/>
  <c r="O15" i="28"/>
  <c r="O15" i="27"/>
  <c r="K15" i="29"/>
  <c r="K15" i="28"/>
  <c r="G15" i="29"/>
  <c r="G15" i="28"/>
  <c r="O13" i="23"/>
  <c r="O13" i="29"/>
  <c r="O13" i="28"/>
  <c r="O13" i="27"/>
  <c r="K13" i="29"/>
  <c r="K13" i="28"/>
  <c r="K13" i="27"/>
  <c r="G13" i="23"/>
  <c r="G13" i="29"/>
  <c r="G13" i="28"/>
  <c r="G13" i="27"/>
  <c r="Q12" i="29"/>
  <c r="Q12" i="28"/>
  <c r="M12" i="29"/>
  <c r="M12" i="28"/>
  <c r="I12" i="29"/>
  <c r="I12" i="28"/>
  <c r="O11" i="23"/>
  <c r="O11" i="29"/>
  <c r="O11" i="28"/>
  <c r="O11" i="27"/>
  <c r="K11" i="29"/>
  <c r="K11" i="28"/>
  <c r="G11" i="23"/>
  <c r="G11" i="29"/>
  <c r="G11" i="28"/>
  <c r="G11" i="27"/>
  <c r="Q10" i="23"/>
  <c r="Q10" i="29"/>
  <c r="Q10" i="28"/>
  <c r="Q10" i="27"/>
  <c r="M10" i="23"/>
  <c r="M10" i="29"/>
  <c r="M10" i="28"/>
  <c r="M10" i="27"/>
  <c r="I10" i="23"/>
  <c r="I10" i="29"/>
  <c r="I10" i="28"/>
  <c r="I10" i="27"/>
  <c r="O8" i="23"/>
  <c r="O8" i="29"/>
  <c r="O8" i="28"/>
  <c r="O8" i="27"/>
  <c r="K8" i="23"/>
  <c r="K8" i="29"/>
  <c r="K8" i="28"/>
  <c r="K8" i="27"/>
  <c r="G8" i="23"/>
  <c r="G8" i="29"/>
  <c r="G8" i="28"/>
  <c r="G8" i="27"/>
  <c r="O7" i="28"/>
  <c r="O7" i="29"/>
  <c r="O7" i="27"/>
  <c r="K7" i="28"/>
  <c r="K7" i="29"/>
  <c r="K7" i="27"/>
  <c r="G7" i="23"/>
  <c r="G7" i="28"/>
  <c r="G7" i="29"/>
  <c r="G7" i="27"/>
  <c r="Q6" i="23"/>
  <c r="Q6" i="29"/>
  <c r="Q6" i="28"/>
  <c r="Q6" i="27"/>
  <c r="M6" i="23"/>
  <c r="M6" i="29"/>
  <c r="M6" i="28"/>
  <c r="M6" i="27"/>
  <c r="I6" i="23"/>
  <c r="I6" i="29"/>
  <c r="I6" i="28"/>
  <c r="I6" i="27"/>
  <c r="O5" i="23"/>
  <c r="O5" i="29"/>
  <c r="O5" i="28"/>
  <c r="O5" i="27"/>
  <c r="K5" i="23"/>
  <c r="K5" i="29"/>
  <c r="K5" i="28"/>
  <c r="K5" i="27"/>
  <c r="G5" i="23"/>
  <c r="G5" i="29"/>
  <c r="G5" i="28"/>
  <c r="G5" i="27"/>
  <c r="Q4" i="29"/>
  <c r="Q4" i="28"/>
  <c r="M4" i="29"/>
  <c r="M4" i="28"/>
  <c r="I4" i="29"/>
  <c r="I4" i="28"/>
  <c r="I4" i="27"/>
  <c r="G84" i="29"/>
  <c r="G84" i="27"/>
  <c r="K84" i="29"/>
  <c r="K84" i="27"/>
  <c r="O84" i="27"/>
  <c r="O84" i="29"/>
  <c r="Q98" i="29"/>
  <c r="M98" i="29"/>
  <c r="M98" i="27"/>
  <c r="I98" i="29"/>
  <c r="I98" i="27"/>
  <c r="E98" i="29"/>
  <c r="O97" i="29"/>
  <c r="K97" i="29"/>
  <c r="K97" i="27"/>
  <c r="G97" i="23"/>
  <c r="G97" i="29"/>
  <c r="G97" i="27"/>
  <c r="Q96" i="27"/>
  <c r="Q96" i="29"/>
  <c r="M96" i="23"/>
  <c r="M96" i="29"/>
  <c r="M96" i="27"/>
  <c r="I96" i="27"/>
  <c r="I96" i="29"/>
  <c r="E96" i="29"/>
  <c r="O94" i="27"/>
  <c r="O94" i="29"/>
  <c r="K94" i="27"/>
  <c r="K94" i="29"/>
  <c r="G94" i="29"/>
  <c r="Q93" i="29"/>
  <c r="M93" i="27"/>
  <c r="M93" i="29"/>
  <c r="I93" i="29"/>
  <c r="I93" i="27"/>
  <c r="E93" i="29"/>
  <c r="O92" i="29"/>
  <c r="K92" i="27"/>
  <c r="K92" i="29"/>
  <c r="G92" i="27"/>
  <c r="G92" i="29"/>
  <c r="Q91" i="27"/>
  <c r="Q91" i="29"/>
  <c r="M91" i="23"/>
  <c r="M91" i="29"/>
  <c r="M91" i="27"/>
  <c r="I91" i="29"/>
  <c r="I91" i="27"/>
  <c r="O90" i="27"/>
  <c r="O90" i="29"/>
  <c r="K90" i="27"/>
  <c r="K90" i="29"/>
  <c r="G90" i="29"/>
  <c r="Q89" i="29"/>
  <c r="M89" i="29"/>
  <c r="M89" i="27"/>
  <c r="I89" i="29"/>
  <c r="I89" i="27"/>
  <c r="E89" i="29"/>
  <c r="Q83" i="27"/>
  <c r="Q83" i="29"/>
  <c r="M83" i="23"/>
  <c r="M83" i="29"/>
  <c r="M83" i="27"/>
  <c r="I83" i="27"/>
  <c r="I83" i="29"/>
  <c r="E83" i="29"/>
  <c r="O82" i="27"/>
  <c r="O82" i="29"/>
  <c r="K82" i="27"/>
  <c r="K82" i="29"/>
  <c r="G82" i="23"/>
  <c r="G82" i="29"/>
  <c r="G82" i="27"/>
  <c r="Q81" i="27"/>
  <c r="Q81" i="29"/>
  <c r="M81" i="27"/>
  <c r="M81" i="29"/>
  <c r="I81" i="29"/>
  <c r="O80" i="23"/>
  <c r="O80" i="29"/>
  <c r="O80" i="27"/>
  <c r="K80" i="29"/>
  <c r="G80" i="23"/>
  <c r="G80" i="29"/>
  <c r="G80" i="27"/>
  <c r="Q79" i="29"/>
  <c r="Q79" i="27"/>
  <c r="M79" i="23"/>
  <c r="M79" i="29"/>
  <c r="M79" i="27"/>
  <c r="I79" i="27"/>
  <c r="I79" i="29"/>
  <c r="E79" i="23"/>
  <c r="E79" i="29"/>
  <c r="E79" i="27"/>
  <c r="O78" i="23"/>
  <c r="O78" i="29"/>
  <c r="O78" i="27"/>
  <c r="K78" i="29"/>
  <c r="G78" i="23"/>
  <c r="G78" i="29"/>
  <c r="G78" i="27"/>
  <c r="Q77" i="27"/>
  <c r="Q77" i="29"/>
  <c r="M77" i="27"/>
  <c r="M77" i="29"/>
  <c r="I77" i="29"/>
  <c r="O76" i="23"/>
  <c r="O76" i="29"/>
  <c r="O76" i="27"/>
  <c r="K76" i="29"/>
  <c r="G76" i="23"/>
  <c r="G76" i="29"/>
  <c r="G76" i="27"/>
  <c r="Q75" i="29"/>
  <c r="Q75" i="27"/>
  <c r="M75" i="23"/>
  <c r="M75" i="29"/>
  <c r="M75" i="27"/>
  <c r="I75" i="27"/>
  <c r="I75" i="29"/>
  <c r="E75" i="23"/>
  <c r="E75" i="29"/>
  <c r="E75" i="27"/>
  <c r="O74" i="23"/>
  <c r="O74" i="29"/>
  <c r="O74" i="27"/>
  <c r="K74" i="29"/>
  <c r="G74" i="29"/>
  <c r="Q73" i="29"/>
  <c r="Q73" i="27"/>
  <c r="M73" i="29"/>
  <c r="M73" i="27"/>
  <c r="I73" i="29"/>
  <c r="E73" i="23"/>
  <c r="E73" i="29"/>
  <c r="E73" i="27"/>
  <c r="O72" i="23"/>
  <c r="O72" i="29"/>
  <c r="O72" i="27"/>
  <c r="K72" i="29"/>
  <c r="G72" i="23"/>
  <c r="G72" i="29"/>
  <c r="G72" i="27"/>
  <c r="Q71" i="27"/>
  <c r="Q71" i="29"/>
  <c r="M71" i="29"/>
  <c r="I71" i="27"/>
  <c r="I71" i="29"/>
  <c r="E71" i="27"/>
  <c r="E71" i="29"/>
  <c r="O67" i="29"/>
  <c r="O67" i="28"/>
  <c r="O67" i="27"/>
  <c r="K67" i="29"/>
  <c r="K67" i="28"/>
  <c r="G67" i="27"/>
  <c r="G67" i="29"/>
  <c r="G67" i="28"/>
  <c r="Q66" i="29"/>
  <c r="Q66" i="28"/>
  <c r="Q66" i="27"/>
  <c r="M66" i="29"/>
  <c r="M66" i="28"/>
  <c r="M66" i="27"/>
  <c r="I66" i="29"/>
  <c r="I66" i="28"/>
  <c r="E66" i="29"/>
  <c r="E66" i="28"/>
  <c r="E66" i="27"/>
  <c r="O64" i="29"/>
  <c r="O64" i="28"/>
  <c r="K64" i="29"/>
  <c r="K64" i="28"/>
  <c r="G64" i="29"/>
  <c r="G64" i="28"/>
  <c r="Q63" i="29"/>
  <c r="Q63" i="28"/>
  <c r="Q63" i="27"/>
  <c r="M63" i="23"/>
  <c r="M63" i="29"/>
  <c r="M63" i="28"/>
  <c r="M63" i="27"/>
  <c r="I63" i="27"/>
  <c r="I63" i="29"/>
  <c r="I63" i="28"/>
  <c r="E63" i="23"/>
  <c r="E63" i="29"/>
  <c r="E63" i="28"/>
  <c r="E63" i="27"/>
  <c r="O62" i="29"/>
  <c r="O62" i="28"/>
  <c r="O62" i="27"/>
  <c r="K62" i="29"/>
  <c r="K62" i="28"/>
  <c r="G62" i="23"/>
  <c r="G62" i="29"/>
  <c r="G62" i="28"/>
  <c r="G62" i="27"/>
  <c r="O60" i="29"/>
  <c r="O60" i="28"/>
  <c r="O60" i="27"/>
  <c r="K60" i="27"/>
  <c r="K60" i="29"/>
  <c r="K60" i="28"/>
  <c r="G60" i="23"/>
  <c r="G60" i="29"/>
  <c r="G60" i="28"/>
  <c r="G60" i="27"/>
  <c r="Q59" i="29"/>
  <c r="Q59" i="28"/>
  <c r="Q59" i="27"/>
  <c r="M59" i="23"/>
  <c r="M59" i="29"/>
  <c r="M59" i="28"/>
  <c r="M59" i="27"/>
  <c r="I59" i="29"/>
  <c r="I59" i="28"/>
  <c r="I59" i="27"/>
  <c r="E59" i="23"/>
  <c r="E59" i="29"/>
  <c r="E59" i="28"/>
  <c r="E59" i="27"/>
  <c r="O57" i="27"/>
  <c r="O57" i="29"/>
  <c r="O57" i="28"/>
  <c r="K57" i="29"/>
  <c r="K57" i="28"/>
  <c r="G57" i="29"/>
  <c r="G57" i="28"/>
  <c r="Q55" i="27"/>
  <c r="Q55" i="29"/>
  <c r="Q55" i="28"/>
  <c r="M55" i="29"/>
  <c r="M55" i="28"/>
  <c r="I55" i="29"/>
  <c r="I55" i="28"/>
  <c r="O54" i="26"/>
  <c r="O54" i="29"/>
  <c r="O54" i="28"/>
  <c r="O54" i="27"/>
  <c r="G54" i="29"/>
  <c r="G54" i="28"/>
  <c r="G54" i="27"/>
  <c r="Q53" i="23"/>
  <c r="Q53" i="29"/>
  <c r="Q53" i="28"/>
  <c r="Q53" i="27"/>
  <c r="M53" i="23"/>
  <c r="M53" i="29"/>
  <c r="M53" i="28"/>
  <c r="M53" i="27"/>
  <c r="I53" i="29"/>
  <c r="I53" i="28"/>
  <c r="I53" i="27"/>
  <c r="E53" i="27"/>
  <c r="E53" i="29"/>
  <c r="E53" i="28"/>
  <c r="O52" i="27"/>
  <c r="O52" i="29"/>
  <c r="O52" i="28"/>
  <c r="K52" i="29"/>
  <c r="K52" i="28"/>
  <c r="G52" i="29"/>
  <c r="G52" i="28"/>
  <c r="Q51" i="29"/>
  <c r="Q51" i="28"/>
  <c r="M51" i="29"/>
  <c r="M51" i="28"/>
  <c r="E51" i="27"/>
  <c r="E51" i="29"/>
  <c r="E51" i="28"/>
  <c r="O50" i="27"/>
  <c r="O50" i="29"/>
  <c r="O50" i="28"/>
  <c r="K50" i="29"/>
  <c r="K50" i="28"/>
  <c r="G50" i="29"/>
  <c r="G50" i="28"/>
  <c r="Q49" i="23"/>
  <c r="Q49" i="29"/>
  <c r="Q49" i="28"/>
  <c r="Q49" i="27"/>
  <c r="M49" i="29"/>
  <c r="M49" i="28"/>
  <c r="I49" i="27"/>
  <c r="I49" i="29"/>
  <c r="I49" i="28"/>
  <c r="E49" i="27"/>
  <c r="E49" i="29"/>
  <c r="E49" i="28"/>
  <c r="O48" i="27"/>
  <c r="O48" i="29"/>
  <c r="O48" i="28"/>
  <c r="K48" i="29"/>
  <c r="K48" i="28"/>
  <c r="G48" i="29"/>
  <c r="G48" i="28"/>
  <c r="Q47" i="29"/>
  <c r="Q47" i="28"/>
  <c r="M47" i="29"/>
  <c r="M47" i="28"/>
  <c r="I47" i="29"/>
  <c r="I47" i="28"/>
  <c r="E47" i="29"/>
  <c r="E47" i="28"/>
  <c r="O45" i="27"/>
  <c r="O45" i="29"/>
  <c r="O45" i="28"/>
  <c r="K45" i="27"/>
  <c r="K45" i="29"/>
  <c r="K45" i="28"/>
  <c r="G45" i="27"/>
  <c r="G45" i="29"/>
  <c r="G45" i="28"/>
  <c r="Q44" i="23"/>
  <c r="Q44" i="29"/>
  <c r="Q44" i="28"/>
  <c r="Q44" i="27"/>
  <c r="M44" i="27"/>
  <c r="M44" i="29"/>
  <c r="M44" i="28"/>
  <c r="I44" i="29"/>
  <c r="I44" i="28"/>
  <c r="E44" i="29"/>
  <c r="E44" i="28"/>
  <c r="O42" i="29"/>
  <c r="O42" i="28"/>
  <c r="K42" i="29"/>
  <c r="K42" i="28"/>
  <c r="G42" i="29"/>
  <c r="G42" i="28"/>
  <c r="Q41" i="23"/>
  <c r="Q41" i="29"/>
  <c r="Q41" i="28"/>
  <c r="Q41" i="27"/>
  <c r="M41" i="27"/>
  <c r="M41" i="29"/>
  <c r="M41" i="28"/>
  <c r="I41" i="29"/>
  <c r="I41" i="28"/>
  <c r="E41" i="29"/>
  <c r="E41" i="28"/>
  <c r="O40" i="28"/>
  <c r="K40" i="27"/>
  <c r="K40" i="28"/>
  <c r="G40" i="28"/>
  <c r="G40" i="27"/>
  <c r="Q32" i="29"/>
  <c r="Q32" i="28"/>
  <c r="M32" i="27"/>
  <c r="M32" i="29"/>
  <c r="M32" i="28"/>
  <c r="I32" i="29"/>
  <c r="I32" i="28"/>
  <c r="E32" i="29"/>
  <c r="E32" i="28"/>
  <c r="O30" i="23"/>
  <c r="O30" i="29"/>
  <c r="O30" i="28"/>
  <c r="O30" i="27"/>
  <c r="K30" i="27"/>
  <c r="K30" i="29"/>
  <c r="K30" i="28"/>
  <c r="G30" i="27"/>
  <c r="G30" i="29"/>
  <c r="G30" i="28"/>
  <c r="Q29" i="29"/>
  <c r="Q29" i="28"/>
  <c r="M29" i="27"/>
  <c r="M29" i="29"/>
  <c r="M29" i="28"/>
  <c r="I29" i="29"/>
  <c r="I29" i="28"/>
  <c r="E29" i="28"/>
  <c r="E29" i="29"/>
  <c r="O28" i="23"/>
  <c r="O28" i="29"/>
  <c r="O28" i="28"/>
  <c r="O28" i="27"/>
  <c r="K28" i="27"/>
  <c r="K28" i="29"/>
  <c r="K28" i="28"/>
  <c r="G28" i="29"/>
  <c r="G28" i="28"/>
  <c r="G28" i="27"/>
  <c r="Q27" i="29"/>
  <c r="Q27" i="28"/>
  <c r="M27" i="29"/>
  <c r="M27" i="28"/>
  <c r="M27" i="27"/>
  <c r="I27" i="23"/>
  <c r="I27" i="29"/>
  <c r="I27" i="28"/>
  <c r="I27" i="27"/>
  <c r="O25" i="27"/>
  <c r="O25" i="29"/>
  <c r="O25" i="28"/>
  <c r="K25" i="29"/>
  <c r="K25" i="28"/>
  <c r="K25" i="27"/>
  <c r="G25" i="29"/>
  <c r="G25" i="28"/>
  <c r="G25" i="27"/>
  <c r="Q22" i="29"/>
  <c r="Q22" i="28"/>
  <c r="M22" i="27"/>
  <c r="M22" i="29"/>
  <c r="M22" i="28"/>
  <c r="I22" i="29"/>
  <c r="I22" i="28"/>
  <c r="I22" i="27"/>
  <c r="E22" i="28"/>
  <c r="E22" i="29"/>
  <c r="O21" i="29"/>
  <c r="O21" i="28"/>
  <c r="K21" i="23"/>
  <c r="K21" i="29"/>
  <c r="K21" i="28"/>
  <c r="K21" i="27"/>
  <c r="G21" i="27"/>
  <c r="G21" i="29"/>
  <c r="G21" i="28"/>
  <c r="Q20" i="29"/>
  <c r="Q20" i="28"/>
  <c r="M20" i="29"/>
  <c r="M20" i="28"/>
  <c r="I20" i="29"/>
  <c r="I20" i="28"/>
  <c r="O19" i="29"/>
  <c r="O19" i="28"/>
  <c r="K19" i="23"/>
  <c r="K19" i="29"/>
  <c r="K19" i="28"/>
  <c r="K19" i="27"/>
  <c r="G19" i="29"/>
  <c r="G19" i="28"/>
  <c r="G19" i="27"/>
  <c r="Q17" i="23"/>
  <c r="Q17" i="29"/>
  <c r="Q17" i="28"/>
  <c r="Q17" i="27"/>
  <c r="M17" i="29"/>
  <c r="M17" i="28"/>
  <c r="M17" i="27"/>
  <c r="I17" i="23"/>
  <c r="I17" i="29"/>
  <c r="I17" i="28"/>
  <c r="I17" i="27"/>
  <c r="O16" i="23"/>
  <c r="O16" i="29"/>
  <c r="O16" i="28"/>
  <c r="O16" i="27"/>
  <c r="K16" i="23"/>
  <c r="K16" i="29"/>
  <c r="K16" i="28"/>
  <c r="K16" i="27"/>
  <c r="G16" i="29"/>
  <c r="G16" i="28"/>
  <c r="G16" i="27"/>
  <c r="Q15" i="23"/>
  <c r="Q15" i="29"/>
  <c r="Q15" i="28"/>
  <c r="Q15" i="27"/>
  <c r="M15" i="27"/>
  <c r="M15" i="29"/>
  <c r="M15" i="28"/>
  <c r="I15" i="29"/>
  <c r="I15" i="28"/>
  <c r="Q13" i="23"/>
  <c r="Q13" i="29"/>
  <c r="Q13" i="28"/>
  <c r="Q13" i="27"/>
  <c r="M13" i="29"/>
  <c r="M13" i="28"/>
  <c r="M13" i="27"/>
  <c r="I13" i="23"/>
  <c r="I13" i="29"/>
  <c r="I13" i="28"/>
  <c r="I13" i="27"/>
  <c r="E13" i="28"/>
  <c r="E13" i="29"/>
  <c r="O12" i="29"/>
  <c r="O12" i="28"/>
  <c r="K12" i="27"/>
  <c r="K12" i="29"/>
  <c r="K12" i="28"/>
  <c r="G12" i="27"/>
  <c r="G12" i="29"/>
  <c r="G12" i="28"/>
  <c r="Q11" i="29"/>
  <c r="Q11" i="28"/>
  <c r="M11" i="23"/>
  <c r="M11" i="29"/>
  <c r="M11" i="28"/>
  <c r="M11" i="27"/>
  <c r="I11" i="29"/>
  <c r="I11" i="28"/>
  <c r="O10" i="23"/>
  <c r="O10" i="29"/>
  <c r="O10" i="28"/>
  <c r="O10" i="27"/>
  <c r="K10" i="23"/>
  <c r="K10" i="29"/>
  <c r="K10" i="28"/>
  <c r="K10" i="27"/>
  <c r="G10" i="29"/>
  <c r="G10" i="28"/>
  <c r="G10" i="27"/>
  <c r="Q8" i="23"/>
  <c r="Q8" i="29"/>
  <c r="Q8" i="28"/>
  <c r="Q8" i="27"/>
  <c r="M8" i="23"/>
  <c r="M8" i="28"/>
  <c r="M8" i="29"/>
  <c r="M8" i="27"/>
  <c r="I8" i="23"/>
  <c r="I8" i="29"/>
  <c r="I8" i="28"/>
  <c r="I8" i="27"/>
  <c r="Q7" i="23"/>
  <c r="Q7" i="28"/>
  <c r="Q7" i="29"/>
  <c r="Q7" i="27"/>
  <c r="M7" i="23"/>
  <c r="M7" i="28"/>
  <c r="M7" i="29"/>
  <c r="M7" i="27"/>
  <c r="I7" i="23"/>
  <c r="I7" i="28"/>
  <c r="I7" i="29"/>
  <c r="I7" i="27"/>
  <c r="O6" i="23"/>
  <c r="O6" i="29"/>
  <c r="O6" i="28"/>
  <c r="O6" i="27"/>
  <c r="K6" i="23"/>
  <c r="K6" i="29"/>
  <c r="K6" i="28"/>
  <c r="K6" i="27"/>
  <c r="G6" i="29"/>
  <c r="G6" i="28"/>
  <c r="G6" i="27"/>
  <c r="Q5" i="23"/>
  <c r="Q5" i="29"/>
  <c r="Q5" i="28"/>
  <c r="Q5" i="27"/>
  <c r="M5" i="23"/>
  <c r="M5" i="29"/>
  <c r="M5" i="28"/>
  <c r="M5" i="27"/>
  <c r="I5" i="23"/>
  <c r="I5" i="29"/>
  <c r="I5" i="28"/>
  <c r="I5" i="27"/>
  <c r="O4" i="23"/>
  <c r="O4" i="29"/>
  <c r="O4" i="28"/>
  <c r="O4" i="27"/>
  <c r="K4" i="29"/>
  <c r="K4" i="28"/>
  <c r="G4" i="29"/>
  <c r="G4" i="28"/>
  <c r="E84" i="27"/>
  <c r="E84" i="29"/>
  <c r="I84" i="27"/>
  <c r="I84" i="29"/>
  <c r="M84" i="29"/>
  <c r="M84" i="27"/>
  <c r="Q84" i="27"/>
  <c r="Q85" i="23"/>
  <c r="Q84" i="29"/>
  <c r="Q87" i="29"/>
  <c r="M87" i="23"/>
  <c r="M87" i="29"/>
  <c r="M87" i="27"/>
  <c r="I87" i="23"/>
  <c r="I87" i="29"/>
  <c r="I87" i="27"/>
  <c r="E87" i="29"/>
  <c r="O87" i="29"/>
  <c r="K87" i="27"/>
  <c r="K87" i="29"/>
  <c r="G87" i="23"/>
  <c r="G87" i="29"/>
  <c r="G87" i="27"/>
  <c r="O109" i="29"/>
  <c r="K109" i="29"/>
  <c r="K109" i="27"/>
  <c r="G109" i="29"/>
  <c r="Q109" i="27"/>
  <c r="Q109" i="29"/>
  <c r="M109" i="23"/>
  <c r="M109" i="29"/>
  <c r="M109" i="27"/>
  <c r="I109" i="29"/>
  <c r="I109" i="27"/>
  <c r="E109" i="29"/>
  <c r="O24" i="23"/>
  <c r="O24" i="29"/>
  <c r="O24" i="28"/>
  <c r="O24" i="27"/>
  <c r="K24" i="23"/>
  <c r="K24" i="29"/>
  <c r="K24" i="28"/>
  <c r="K24" i="27"/>
  <c r="G24" i="23"/>
  <c r="G24" i="29"/>
  <c r="G24" i="28"/>
  <c r="G24" i="27"/>
  <c r="Q24" i="29"/>
  <c r="Q24" i="28"/>
  <c r="M24" i="27"/>
  <c r="M24" i="29"/>
  <c r="M24" i="28"/>
  <c r="I24" i="23"/>
  <c r="I24" i="29"/>
  <c r="I24" i="28"/>
  <c r="I24" i="27"/>
  <c r="Q14" i="23"/>
  <c r="Q14" i="29"/>
  <c r="Q14" i="28"/>
  <c r="Q14" i="27"/>
  <c r="M14" i="23"/>
  <c r="M14" i="29"/>
  <c r="M14" i="28"/>
  <c r="M14" i="27"/>
  <c r="I14" i="23"/>
  <c r="I14" i="29"/>
  <c r="I14" i="28"/>
  <c r="I14" i="27"/>
  <c r="E14" i="28"/>
  <c r="E14" i="29"/>
  <c r="O14" i="23"/>
  <c r="O14" i="29"/>
  <c r="O14" i="28"/>
  <c r="O14" i="27"/>
  <c r="K14" i="23"/>
  <c r="K14" i="29"/>
  <c r="K14" i="28"/>
  <c r="K14" i="27"/>
  <c r="G14" i="29"/>
  <c r="G14" i="28"/>
  <c r="G14" i="27"/>
  <c r="Q23" i="28"/>
  <c r="Q23" i="29"/>
  <c r="M23" i="28"/>
  <c r="M23" i="29"/>
  <c r="I23" i="28"/>
  <c r="I23" i="29"/>
  <c r="E23" i="28"/>
  <c r="E23" i="29"/>
  <c r="O23" i="28"/>
  <c r="O23" i="29"/>
  <c r="K23" i="23"/>
  <c r="K23" i="28"/>
  <c r="K23" i="29"/>
  <c r="K23" i="27"/>
  <c r="G23" i="27"/>
  <c r="G23" i="28"/>
  <c r="G23" i="29"/>
  <c r="O61" i="27"/>
  <c r="O61" i="29"/>
  <c r="O61" i="28"/>
  <c r="K61" i="29"/>
  <c r="K61" i="28"/>
  <c r="G61" i="29"/>
  <c r="G61" i="28"/>
  <c r="G61" i="27"/>
  <c r="Q61" i="29"/>
  <c r="Q61" i="28"/>
  <c r="Q61" i="27"/>
  <c r="M61" i="29"/>
  <c r="M61" i="28"/>
  <c r="I61" i="29"/>
  <c r="I61" i="28"/>
  <c r="E61" i="27"/>
  <c r="E61" i="29"/>
  <c r="E61" i="28"/>
  <c r="E91" i="29"/>
  <c r="E144" i="27"/>
  <c r="E144" i="29"/>
  <c r="E141" i="27"/>
  <c r="E141" i="29"/>
  <c r="E77" i="29"/>
  <c r="E81" i="29"/>
  <c r="E12" i="28"/>
  <c r="E12" i="29"/>
  <c r="E20" i="28"/>
  <c r="E20" i="29"/>
  <c r="E15" i="28"/>
  <c r="E15" i="29"/>
  <c r="Q122" i="29"/>
  <c r="O122" i="29"/>
  <c r="M122" i="29"/>
  <c r="K122" i="29"/>
  <c r="I122" i="29"/>
  <c r="G124" i="29"/>
  <c r="I51" i="27"/>
  <c r="I51" i="29"/>
  <c r="I51" i="28"/>
  <c r="E4" i="28"/>
  <c r="E4" i="29"/>
  <c r="E122" i="27"/>
  <c r="G122" i="27"/>
  <c r="E55" i="27"/>
  <c r="E55" i="28"/>
  <c r="E30" i="27"/>
  <c r="E30" i="28"/>
  <c r="E28" i="23"/>
  <c r="E28" i="28"/>
  <c r="E28" i="27"/>
  <c r="E27" i="27"/>
  <c r="E27" i="28"/>
  <c r="E25" i="28"/>
  <c r="E25" i="27"/>
  <c r="E24" i="23"/>
  <c r="E24" i="28"/>
  <c r="E24" i="27"/>
  <c r="E21" i="28"/>
  <c r="E21" i="27"/>
  <c r="E19" i="23"/>
  <c r="E19" i="28"/>
  <c r="E19" i="27"/>
  <c r="E17" i="23"/>
  <c r="E17" i="28"/>
  <c r="E17" i="27"/>
  <c r="E11" i="23"/>
  <c r="E11" i="28"/>
  <c r="E11" i="27"/>
  <c r="E10" i="23"/>
  <c r="E10" i="28"/>
  <c r="E10" i="27"/>
  <c r="E8" i="28"/>
  <c r="E8" i="27"/>
  <c r="E7" i="28"/>
  <c r="E7" i="27"/>
  <c r="E6" i="23"/>
  <c r="E6" i="28"/>
  <c r="E6" i="27"/>
  <c r="E5" i="27"/>
  <c r="E5" i="28"/>
  <c r="G51" i="23"/>
  <c r="G51" i="27"/>
  <c r="Q51" i="23"/>
  <c r="Q51" i="27"/>
  <c r="G81" i="23"/>
  <c r="G81" i="27"/>
  <c r="O104" i="23"/>
  <c r="O104" i="27"/>
  <c r="O102" i="23"/>
  <c r="O102" i="27"/>
  <c r="O100" i="23"/>
  <c r="O100" i="27"/>
  <c r="O98" i="23"/>
  <c r="O98" i="27"/>
  <c r="O93" i="23"/>
  <c r="O93" i="27"/>
  <c r="O97" i="23"/>
  <c r="O97" i="27"/>
  <c r="E108" i="23"/>
  <c r="E108" i="27"/>
  <c r="E107" i="23"/>
  <c r="E107" i="27"/>
  <c r="E102" i="23"/>
  <c r="E102" i="27"/>
  <c r="K79" i="23"/>
  <c r="K79" i="27"/>
  <c r="K75" i="23"/>
  <c r="K75" i="27"/>
  <c r="K71" i="23"/>
  <c r="K71" i="27"/>
  <c r="K66" i="23"/>
  <c r="K66" i="27"/>
  <c r="K61" i="23"/>
  <c r="K61" i="27"/>
  <c r="K59" i="23"/>
  <c r="K59" i="27"/>
  <c r="K80" i="23"/>
  <c r="K80" i="27"/>
  <c r="K76" i="23"/>
  <c r="K76" i="27"/>
  <c r="K72" i="23"/>
  <c r="K72" i="27"/>
  <c r="K64" i="23"/>
  <c r="K64" i="27"/>
  <c r="K62" i="23"/>
  <c r="K62" i="27"/>
  <c r="K57" i="23"/>
  <c r="K57" i="27"/>
  <c r="I78" i="23"/>
  <c r="I78" i="27"/>
  <c r="I76" i="23"/>
  <c r="I76" i="27"/>
  <c r="I74" i="23"/>
  <c r="I74" i="27"/>
  <c r="I72" i="23"/>
  <c r="I72" i="27"/>
  <c r="I67" i="23"/>
  <c r="I67" i="27"/>
  <c r="I64" i="23"/>
  <c r="I64" i="27"/>
  <c r="I62" i="23"/>
  <c r="I62" i="27"/>
  <c r="I73" i="23"/>
  <c r="I73" i="27"/>
  <c r="I66" i="23"/>
  <c r="I66" i="27"/>
  <c r="E29" i="23"/>
  <c r="E29" i="27"/>
  <c r="Q23" i="23"/>
  <c r="Q23" i="27"/>
  <c r="Q27" i="23"/>
  <c r="Q27" i="27"/>
  <c r="O23" i="23"/>
  <c r="O23" i="27"/>
  <c r="O21" i="23"/>
  <c r="O21" i="27"/>
  <c r="O19" i="23"/>
  <c r="O19" i="27"/>
  <c r="M21" i="23"/>
  <c r="M21" i="27"/>
  <c r="E16" i="23"/>
  <c r="E16" i="27"/>
  <c r="Q24" i="23"/>
  <c r="Q24" i="27"/>
  <c r="Q22" i="23"/>
  <c r="Q22" i="27"/>
  <c r="M55" i="23"/>
  <c r="M55" i="27"/>
  <c r="K15" i="23"/>
  <c r="K15" i="27"/>
  <c r="K78" i="23"/>
  <c r="K78" i="27"/>
  <c r="I61" i="23"/>
  <c r="I61" i="27"/>
  <c r="I77" i="23"/>
  <c r="I77" i="27"/>
  <c r="E13" i="23"/>
  <c r="E13" i="27"/>
  <c r="E15" i="23"/>
  <c r="E15" i="27"/>
  <c r="E14" i="23"/>
  <c r="E14" i="27"/>
  <c r="E104" i="23"/>
  <c r="E104" i="27"/>
  <c r="I92" i="23"/>
  <c r="I92" i="27"/>
  <c r="E22" i="23"/>
  <c r="E22" i="27"/>
  <c r="E20" i="23"/>
  <c r="E20" i="27"/>
  <c r="Q121" i="23"/>
  <c r="Q121" i="27"/>
  <c r="Q118" i="23"/>
  <c r="Q118" i="27"/>
  <c r="Q114" i="23"/>
  <c r="Q114" i="27"/>
  <c r="Q112" i="23"/>
  <c r="Q112" i="27"/>
  <c r="Q110" i="23"/>
  <c r="Q110" i="27"/>
  <c r="Q108" i="23"/>
  <c r="Q108" i="27"/>
  <c r="Q106" i="23"/>
  <c r="Q106" i="27"/>
  <c r="Q115" i="27"/>
  <c r="Q107" i="23"/>
  <c r="Q107" i="27"/>
  <c r="O107" i="23"/>
  <c r="O107" i="27"/>
  <c r="O110" i="23"/>
  <c r="O110" i="27"/>
  <c r="G94" i="23"/>
  <c r="G94" i="27"/>
  <c r="O81" i="23"/>
  <c r="Q111" i="23"/>
  <c r="Q111" i="27"/>
  <c r="Q74" i="23"/>
  <c r="Q74" i="27"/>
  <c r="Q32" i="23"/>
  <c r="Q32" i="27"/>
  <c r="Q11" i="23"/>
  <c r="Q11" i="27"/>
  <c r="Q98" i="23"/>
  <c r="Q98" i="27"/>
  <c r="O109" i="23"/>
  <c r="O109" i="27"/>
  <c r="O22" i="23"/>
  <c r="O22" i="27"/>
  <c r="O101" i="23"/>
  <c r="O101" i="27"/>
  <c r="O96" i="23"/>
  <c r="O96" i="27"/>
  <c r="I29" i="23"/>
  <c r="I29" i="27"/>
  <c r="I30" i="23"/>
  <c r="I30" i="27"/>
  <c r="I15" i="23"/>
  <c r="I15" i="27"/>
  <c r="G106" i="23"/>
  <c r="G106" i="27"/>
  <c r="G29" i="23"/>
  <c r="G29" i="27"/>
  <c r="G52" i="23"/>
  <c r="G52" i="27"/>
  <c r="G64" i="23"/>
  <c r="G64" i="27"/>
  <c r="G93" i="23"/>
  <c r="G93" i="27"/>
  <c r="G57" i="23"/>
  <c r="G57" i="27"/>
  <c r="G15" i="23"/>
  <c r="G15" i="27"/>
  <c r="E78" i="23"/>
  <c r="E78" i="27"/>
  <c r="O143" i="23"/>
  <c r="O143" i="27"/>
  <c r="Q142" i="23"/>
  <c r="Q142" i="27"/>
  <c r="Q140" i="23"/>
  <c r="Q140" i="27"/>
  <c r="Q136" i="23"/>
  <c r="Q136" i="27"/>
  <c r="Q134" i="23"/>
  <c r="Q134" i="27"/>
  <c r="Q135" i="23"/>
  <c r="Q135" i="27"/>
  <c r="Q126" i="23"/>
  <c r="Q126" i="27"/>
  <c r="Q127" i="23"/>
  <c r="Q127" i="27"/>
  <c r="Q122" i="23"/>
  <c r="Q122" i="27"/>
  <c r="O120" i="23"/>
  <c r="O120" i="27"/>
  <c r="O115" i="27"/>
  <c r="M136" i="23"/>
  <c r="M136" i="27"/>
  <c r="M134" i="23"/>
  <c r="M134" i="27"/>
  <c r="M126" i="23"/>
  <c r="M126" i="27"/>
  <c r="M121" i="23"/>
  <c r="M121" i="27"/>
  <c r="M118" i="23"/>
  <c r="M118" i="27"/>
  <c r="M114" i="23"/>
  <c r="M114" i="27"/>
  <c r="M112" i="23"/>
  <c r="M112" i="27"/>
  <c r="M139" i="23"/>
  <c r="M139" i="27"/>
  <c r="M127" i="23"/>
  <c r="M127" i="27"/>
  <c r="M120" i="23"/>
  <c r="M120" i="27"/>
  <c r="M113" i="23"/>
  <c r="M113" i="27"/>
  <c r="K139" i="23"/>
  <c r="K139" i="27"/>
  <c r="K127" i="23"/>
  <c r="K127" i="27"/>
  <c r="K125" i="23"/>
  <c r="K125" i="27"/>
  <c r="K142" i="23"/>
  <c r="K142" i="27"/>
  <c r="K136" i="23"/>
  <c r="K136" i="27"/>
  <c r="I142" i="23"/>
  <c r="I142" i="27"/>
  <c r="I140" i="23"/>
  <c r="I140" i="27"/>
  <c r="I136" i="23"/>
  <c r="I136" i="27"/>
  <c r="I126" i="23"/>
  <c r="I126" i="27"/>
  <c r="I124" i="23"/>
  <c r="I124" i="27"/>
  <c r="I121" i="23"/>
  <c r="I121" i="27"/>
  <c r="I118" i="23"/>
  <c r="I118" i="27"/>
  <c r="I114" i="23"/>
  <c r="I114" i="27"/>
  <c r="I112" i="23"/>
  <c r="I112" i="27"/>
  <c r="I139" i="23"/>
  <c r="I139" i="27"/>
  <c r="I135" i="23"/>
  <c r="I135" i="27"/>
  <c r="I133" i="23"/>
  <c r="I133" i="27"/>
  <c r="I127" i="23"/>
  <c r="I127" i="27"/>
  <c r="I115" i="23"/>
  <c r="I115" i="27"/>
  <c r="G139" i="23"/>
  <c r="G139" i="27"/>
  <c r="G135" i="23"/>
  <c r="G135" i="27"/>
  <c r="G133" i="23"/>
  <c r="G133" i="27"/>
  <c r="G127" i="23"/>
  <c r="G127" i="27"/>
  <c r="G125" i="23"/>
  <c r="G125" i="27"/>
  <c r="G120" i="23"/>
  <c r="G120" i="27"/>
  <c r="G113" i="23"/>
  <c r="G113" i="27"/>
  <c r="G142" i="23"/>
  <c r="G142" i="27"/>
  <c r="G136" i="23"/>
  <c r="G136" i="27"/>
  <c r="G124" i="23"/>
  <c r="G124" i="27"/>
  <c r="G121" i="23"/>
  <c r="G121" i="27"/>
  <c r="G118" i="23"/>
  <c r="G118" i="27"/>
  <c r="G114" i="23"/>
  <c r="G114" i="27"/>
  <c r="G112" i="23"/>
  <c r="G112" i="27"/>
  <c r="G110" i="23"/>
  <c r="G110" i="27"/>
  <c r="E140" i="23"/>
  <c r="E140" i="27"/>
  <c r="E126" i="23"/>
  <c r="E126" i="27"/>
  <c r="E110" i="23"/>
  <c r="E110" i="27"/>
  <c r="E143" i="23"/>
  <c r="E143" i="27"/>
  <c r="E139" i="23"/>
  <c r="E139" i="27"/>
  <c r="E135" i="23"/>
  <c r="E135" i="27"/>
  <c r="E111" i="23"/>
  <c r="E111" i="27"/>
  <c r="Q90" i="23"/>
  <c r="Q90" i="27"/>
  <c r="Q87" i="23"/>
  <c r="Q87" i="27"/>
  <c r="Q82" i="23"/>
  <c r="Q82" i="27"/>
  <c r="Q89" i="23"/>
  <c r="Q89" i="27"/>
  <c r="O91" i="23"/>
  <c r="O91" i="27"/>
  <c r="O87" i="23"/>
  <c r="O87" i="27"/>
  <c r="I82" i="23"/>
  <c r="I82" i="27"/>
  <c r="I80" i="23"/>
  <c r="I80" i="27"/>
  <c r="E99" i="23"/>
  <c r="E99" i="27"/>
  <c r="E97" i="23"/>
  <c r="E97" i="27"/>
  <c r="E87" i="23"/>
  <c r="E87" i="27"/>
  <c r="E100" i="23"/>
  <c r="E100" i="27"/>
  <c r="E98" i="23"/>
  <c r="E98" i="27"/>
  <c r="E93" i="23"/>
  <c r="E93" i="27"/>
  <c r="E91" i="23"/>
  <c r="E91" i="27"/>
  <c r="E83" i="23"/>
  <c r="E83" i="27"/>
  <c r="O47" i="27"/>
  <c r="O44" i="23"/>
  <c r="O44" i="27"/>
  <c r="O41" i="23"/>
  <c r="O41" i="27"/>
  <c r="O40" i="23"/>
  <c r="O40" i="27"/>
  <c r="M50" i="23"/>
  <c r="M50" i="27"/>
  <c r="M48" i="23"/>
  <c r="M48" i="27"/>
  <c r="M45" i="23"/>
  <c r="M45" i="27"/>
  <c r="M40" i="23"/>
  <c r="M40" i="27"/>
  <c r="M49" i="23"/>
  <c r="M49" i="27"/>
  <c r="M47" i="27"/>
  <c r="K49" i="23"/>
  <c r="K49" i="27"/>
  <c r="K47" i="27"/>
  <c r="K44" i="23"/>
  <c r="K44" i="27"/>
  <c r="K41" i="23"/>
  <c r="K41" i="27"/>
  <c r="K32" i="23"/>
  <c r="K32" i="27"/>
  <c r="K50" i="23"/>
  <c r="K50" i="27"/>
  <c r="K48" i="23"/>
  <c r="K48" i="27"/>
  <c r="I50" i="23"/>
  <c r="I50" i="27"/>
  <c r="I48" i="23"/>
  <c r="I48" i="27"/>
  <c r="I40" i="23"/>
  <c r="I40" i="27"/>
  <c r="I44" i="23"/>
  <c r="I44" i="27"/>
  <c r="I41" i="23"/>
  <c r="I41" i="27"/>
  <c r="G49" i="23"/>
  <c r="G49" i="27"/>
  <c r="G44" i="23"/>
  <c r="G44" i="27"/>
  <c r="G48" i="23"/>
  <c r="G48" i="27"/>
  <c r="E54" i="23"/>
  <c r="E54" i="27"/>
  <c r="E52" i="23"/>
  <c r="E52" i="27"/>
  <c r="E50" i="23"/>
  <c r="E50" i="27"/>
  <c r="E48" i="23"/>
  <c r="E48" i="27"/>
  <c r="E45" i="23"/>
  <c r="E45" i="27"/>
  <c r="E40" i="23"/>
  <c r="E40" i="27"/>
  <c r="E47" i="27"/>
  <c r="E44" i="23"/>
  <c r="E44" i="27"/>
  <c r="E41" i="23"/>
  <c r="E41" i="27"/>
  <c r="Q124" i="23"/>
  <c r="Q124" i="27"/>
  <c r="Q20" i="23"/>
  <c r="Q20" i="27"/>
  <c r="O113" i="23"/>
  <c r="O113" i="27"/>
  <c r="O83" i="23"/>
  <c r="O83" i="27"/>
  <c r="O125" i="23"/>
  <c r="O125" i="27"/>
  <c r="O111" i="23"/>
  <c r="O111" i="27"/>
  <c r="O133" i="23"/>
  <c r="O133" i="27"/>
  <c r="O92" i="23"/>
  <c r="O92" i="27"/>
  <c r="M122" i="23"/>
  <c r="M122" i="27"/>
  <c r="M71" i="23"/>
  <c r="M71" i="27"/>
  <c r="M133" i="23"/>
  <c r="M133" i="27"/>
  <c r="M23" i="23"/>
  <c r="M23" i="27"/>
  <c r="M20" i="23"/>
  <c r="M20" i="27"/>
  <c r="K133" i="23"/>
  <c r="K133" i="27"/>
  <c r="K11" i="23"/>
  <c r="K11" i="27"/>
  <c r="I52" i="23"/>
  <c r="I52" i="27"/>
  <c r="K20" i="23"/>
  <c r="K20" i="27"/>
  <c r="K74" i="23"/>
  <c r="K74" i="27"/>
  <c r="I81" i="23"/>
  <c r="I81" i="27"/>
  <c r="I32" i="23"/>
  <c r="I32" i="27"/>
  <c r="I111" i="23"/>
  <c r="I111" i="27"/>
  <c r="I47" i="27"/>
  <c r="G109" i="23"/>
  <c r="G109" i="27"/>
  <c r="G22" i="23"/>
  <c r="G22" i="27"/>
  <c r="G50" i="23"/>
  <c r="G50" i="27"/>
  <c r="G20" i="23"/>
  <c r="G20" i="27"/>
  <c r="G74" i="23"/>
  <c r="G74" i="27"/>
  <c r="E109" i="23"/>
  <c r="E109" i="27"/>
  <c r="E96" i="23"/>
  <c r="E96" i="27"/>
  <c r="E57" i="23"/>
  <c r="E57" i="27"/>
  <c r="E101" i="23"/>
  <c r="E101" i="27"/>
  <c r="E32" i="23"/>
  <c r="E32" i="27"/>
  <c r="E89" i="23"/>
  <c r="E89" i="27"/>
  <c r="G4" i="23"/>
  <c r="G4" i="27"/>
  <c r="E4" i="23"/>
  <c r="E4" i="27"/>
  <c r="E145" i="23"/>
  <c r="E145" i="27"/>
  <c r="G145" i="23"/>
  <c r="G145" i="27"/>
  <c r="G144" i="23"/>
  <c r="G144" i="27"/>
  <c r="I144" i="23"/>
  <c r="I144" i="27"/>
  <c r="I145" i="23"/>
  <c r="I145" i="27"/>
  <c r="K145" i="23"/>
  <c r="K145" i="27"/>
  <c r="K144" i="23"/>
  <c r="K144" i="27"/>
  <c r="M144" i="23"/>
  <c r="M144" i="27"/>
  <c r="M145" i="23"/>
  <c r="M145" i="27"/>
  <c r="Q145" i="23"/>
  <c r="Q145" i="27"/>
  <c r="O122" i="23"/>
  <c r="O122" i="27"/>
  <c r="M140" i="23"/>
  <c r="M140" i="27"/>
  <c r="K141" i="23"/>
  <c r="K141" i="27"/>
  <c r="O12" i="23"/>
  <c r="O12" i="27"/>
  <c r="I141" i="23"/>
  <c r="I141" i="27"/>
  <c r="G141" i="23"/>
  <c r="G141" i="27"/>
  <c r="I128" i="23"/>
  <c r="I128" i="27"/>
  <c r="G128" i="23"/>
  <c r="G128" i="27"/>
  <c r="E128" i="23"/>
  <c r="E128" i="27"/>
  <c r="M125" i="23"/>
  <c r="M125" i="27"/>
  <c r="K122" i="23"/>
  <c r="K122" i="27"/>
  <c r="K124" i="23"/>
  <c r="K124" i="27"/>
  <c r="I122" i="23"/>
  <c r="I122" i="27"/>
  <c r="O106" i="23"/>
  <c r="O106" i="27"/>
  <c r="E106" i="23"/>
  <c r="E106" i="27"/>
  <c r="Q94" i="23"/>
  <c r="Q94" i="27"/>
  <c r="Q92" i="23"/>
  <c r="Q92" i="27"/>
  <c r="Q93" i="23"/>
  <c r="Q93" i="27"/>
  <c r="M92" i="23"/>
  <c r="M92" i="27"/>
  <c r="E92" i="23"/>
  <c r="E92" i="27"/>
  <c r="E90" i="23"/>
  <c r="E90" i="27"/>
  <c r="G90" i="23"/>
  <c r="G90" i="27"/>
  <c r="I90" i="23"/>
  <c r="I90" i="27"/>
  <c r="M90" i="23"/>
  <c r="M90" i="27"/>
  <c r="O89" i="23"/>
  <c r="O89" i="27"/>
  <c r="E81" i="23"/>
  <c r="E81" i="27"/>
  <c r="K77" i="23"/>
  <c r="K77" i="27"/>
  <c r="E77" i="23"/>
  <c r="E77" i="27"/>
  <c r="K67" i="23"/>
  <c r="K67" i="27"/>
  <c r="E64" i="23"/>
  <c r="E64" i="27"/>
  <c r="K63" i="23"/>
  <c r="K63" i="27"/>
  <c r="O64" i="23"/>
  <c r="O64" i="27"/>
  <c r="M61" i="23"/>
  <c r="M61" i="27"/>
  <c r="O55" i="23"/>
  <c r="O55" i="27"/>
  <c r="I55" i="23"/>
  <c r="I55" i="27"/>
  <c r="O51" i="23"/>
  <c r="O51" i="27"/>
  <c r="M52" i="23"/>
  <c r="M52" i="27"/>
  <c r="M51" i="23"/>
  <c r="M51" i="27"/>
  <c r="K53" i="23"/>
  <c r="K53" i="27"/>
  <c r="K52" i="23"/>
  <c r="K52" i="27"/>
  <c r="G32" i="23"/>
  <c r="G32" i="27"/>
  <c r="K29" i="23"/>
  <c r="K29" i="27"/>
  <c r="O32" i="23"/>
  <c r="O32" i="27"/>
  <c r="M30" i="23"/>
  <c r="M30" i="27"/>
  <c r="I20" i="23"/>
  <c r="I20" i="27"/>
  <c r="I23" i="23"/>
  <c r="I23" i="27"/>
  <c r="E23" i="23"/>
  <c r="E23" i="27"/>
  <c r="E12" i="23"/>
  <c r="E12" i="27"/>
  <c r="I12" i="23"/>
  <c r="I12" i="27"/>
  <c r="I11" i="23"/>
  <c r="I11" i="27"/>
  <c r="M12" i="23"/>
  <c r="M12" i="27"/>
  <c r="Q12" i="23"/>
  <c r="Q12" i="27"/>
  <c r="M4" i="23"/>
  <c r="M4" i="27"/>
  <c r="K4" i="23"/>
  <c r="K4" i="27"/>
  <c r="Q25" i="23"/>
  <c r="O25" i="23"/>
  <c r="Q109" i="23"/>
  <c r="Q47" i="27"/>
  <c r="Q128" i="23"/>
  <c r="Q128" i="27"/>
  <c r="Q52" i="23"/>
  <c r="Q52" i="27"/>
  <c r="Q30" i="23"/>
  <c r="Q30" i="27"/>
  <c r="Q29" i="23"/>
  <c r="Q29" i="27"/>
  <c r="Q4" i="23"/>
  <c r="Q4" i="27"/>
  <c r="Q144" i="23"/>
  <c r="Q144" i="27"/>
  <c r="Q141" i="23"/>
  <c r="Q141" i="27"/>
  <c r="R61" i="24"/>
  <c r="E174" i="24"/>
  <c r="E175" i="24" s="1"/>
  <c r="R57" i="24"/>
  <c r="R62" i="24"/>
  <c r="R140" i="24"/>
  <c r="R121" i="24"/>
  <c r="R63" i="24"/>
  <c r="R50" i="24"/>
  <c r="R93" i="24"/>
  <c r="R114" i="24"/>
  <c r="O54" i="23"/>
  <c r="Q54" i="23"/>
  <c r="R136" i="24"/>
  <c r="R124" i="24"/>
  <c r="R120" i="24"/>
  <c r="R115" i="24"/>
  <c r="R113" i="24"/>
  <c r="R80" i="24"/>
  <c r="R79" i="24"/>
  <c r="R77" i="24"/>
  <c r="R73" i="24"/>
  <c r="R72" i="24"/>
  <c r="Q54" i="25"/>
  <c r="O54" i="25"/>
  <c r="M54" i="25"/>
  <c r="R54" i="24"/>
  <c r="R45" i="24"/>
  <c r="R10" i="24"/>
  <c r="R6" i="24"/>
  <c r="Q178" i="24"/>
  <c r="R11" i="24"/>
  <c r="R64" i="24"/>
  <c r="R106" i="24"/>
  <c r="R60" i="24"/>
  <c r="G54" i="23"/>
  <c r="H101" i="23"/>
  <c r="F101" i="23"/>
  <c r="F87" i="23"/>
  <c r="F45" i="23"/>
  <c r="F6" i="23"/>
  <c r="R47" i="24"/>
  <c r="R52" i="24"/>
  <c r="R48" i="24"/>
  <c r="R40" i="24"/>
  <c r="R28" i="24"/>
  <c r="R30" i="24"/>
  <c r="R21" i="24"/>
  <c r="R49" i="24"/>
  <c r="R27" i="24"/>
  <c r="R8" i="24"/>
  <c r="R53" i="24"/>
  <c r="R51" i="24"/>
  <c r="R5" i="24"/>
  <c r="R19" i="24"/>
  <c r="R16" i="24"/>
  <c r="R14" i="24"/>
  <c r="R23" i="24"/>
  <c r="R17" i="24"/>
  <c r="R44" i="24"/>
  <c r="R15" i="24"/>
  <c r="R13" i="24"/>
  <c r="R112" i="24"/>
  <c r="R107" i="24"/>
  <c r="R100" i="24"/>
  <c r="R109" i="24"/>
  <c r="R83" i="24"/>
  <c r="R67" i="24"/>
  <c r="R101" i="24"/>
  <c r="R82" i="24"/>
  <c r="R110" i="24"/>
  <c r="R97" i="24"/>
  <c r="R99" i="24"/>
  <c r="R74" i="24"/>
  <c r="R87" i="24"/>
  <c r="R76" i="24"/>
  <c r="R90" i="24"/>
  <c r="R108" i="24"/>
  <c r="R98" i="24"/>
  <c r="R91" i="24"/>
  <c r="R75" i="24"/>
  <c r="R96" i="24"/>
  <c r="R89" i="24"/>
  <c r="R81" i="24"/>
  <c r="R135" i="24"/>
  <c r="R143" i="24"/>
  <c r="R127" i="24"/>
  <c r="R139" i="24"/>
  <c r="G178" i="24"/>
  <c r="R144" i="24"/>
  <c r="D193" i="24" s="1"/>
  <c r="R122" i="24"/>
  <c r="R32" i="24"/>
  <c r="R41" i="24"/>
  <c r="R29" i="24"/>
  <c r="R24" i="24"/>
  <c r="R12" i="24"/>
  <c r="I178" i="24"/>
  <c r="M122" i="25"/>
  <c r="M122" i="26"/>
  <c r="O121" i="25"/>
  <c r="O121" i="26"/>
  <c r="K121" i="25"/>
  <c r="K121" i="26"/>
  <c r="G121" i="25"/>
  <c r="G121" i="26"/>
  <c r="Q120" i="25"/>
  <c r="Q120" i="26"/>
  <c r="M120" i="25"/>
  <c r="M120" i="26"/>
  <c r="I120" i="25"/>
  <c r="I120" i="26"/>
  <c r="E120" i="25"/>
  <c r="E120" i="26"/>
  <c r="O118" i="25"/>
  <c r="O118" i="26"/>
  <c r="K118" i="25"/>
  <c r="K118" i="26"/>
  <c r="G118" i="25"/>
  <c r="G118" i="26"/>
  <c r="Q115" i="25"/>
  <c r="Q115" i="26"/>
  <c r="M115" i="25"/>
  <c r="M115" i="26"/>
  <c r="I115" i="25"/>
  <c r="I115" i="26"/>
  <c r="E115" i="25"/>
  <c r="E115" i="26"/>
  <c r="O114" i="25"/>
  <c r="O114" i="26"/>
  <c r="K114" i="25"/>
  <c r="K114" i="26"/>
  <c r="Q113" i="25"/>
  <c r="Q113" i="26"/>
  <c r="E113" i="25"/>
  <c r="E113" i="26"/>
  <c r="O112" i="25"/>
  <c r="O112" i="26"/>
  <c r="K112" i="25"/>
  <c r="K112" i="26"/>
  <c r="Q111" i="25"/>
  <c r="Q111" i="26"/>
  <c r="O110" i="25"/>
  <c r="O110" i="26"/>
  <c r="K110" i="25"/>
  <c r="K110" i="26"/>
  <c r="Q109" i="25"/>
  <c r="Q109" i="26"/>
  <c r="O108" i="25"/>
  <c r="O108" i="26"/>
  <c r="K108" i="25"/>
  <c r="K108" i="26"/>
  <c r="Q107" i="25"/>
  <c r="Q107" i="26"/>
  <c r="O106" i="25"/>
  <c r="O106" i="26"/>
  <c r="K106" i="25"/>
  <c r="K106" i="26"/>
  <c r="Q104" i="25"/>
  <c r="Q104" i="26"/>
  <c r="K101" i="25"/>
  <c r="K101" i="26"/>
  <c r="K99" i="25"/>
  <c r="K99" i="26"/>
  <c r="K97" i="25"/>
  <c r="K97" i="26"/>
  <c r="K94" i="25"/>
  <c r="K94" i="26"/>
  <c r="K92" i="25"/>
  <c r="K92" i="26"/>
  <c r="K90" i="25"/>
  <c r="K90" i="26"/>
  <c r="Q89" i="25"/>
  <c r="Q89" i="26"/>
  <c r="K87" i="25"/>
  <c r="K87" i="26"/>
  <c r="G87" i="25"/>
  <c r="G87" i="26"/>
  <c r="Q83" i="25"/>
  <c r="Q83" i="26"/>
  <c r="O82" i="25"/>
  <c r="O82" i="26"/>
  <c r="K82" i="25"/>
  <c r="K82" i="26"/>
  <c r="G82" i="25"/>
  <c r="G82" i="26"/>
  <c r="Q81" i="25"/>
  <c r="Q81" i="26"/>
  <c r="M81" i="25"/>
  <c r="M81" i="26"/>
  <c r="I81" i="25"/>
  <c r="I81" i="26"/>
  <c r="E81" i="25"/>
  <c r="E81" i="26"/>
  <c r="O80" i="25"/>
  <c r="O80" i="26"/>
  <c r="K80" i="25"/>
  <c r="K80" i="26"/>
  <c r="G80" i="25"/>
  <c r="G80" i="26"/>
  <c r="Q79" i="25"/>
  <c r="Q79" i="26"/>
  <c r="M79" i="25"/>
  <c r="M79" i="26"/>
  <c r="I79" i="25"/>
  <c r="I79" i="26"/>
  <c r="E79" i="25"/>
  <c r="E79" i="26"/>
  <c r="O78" i="25"/>
  <c r="O78" i="26"/>
  <c r="K78" i="25"/>
  <c r="K78" i="26"/>
  <c r="G78" i="25"/>
  <c r="G78" i="26"/>
  <c r="Q77" i="25"/>
  <c r="Q77" i="26"/>
  <c r="M77" i="25"/>
  <c r="M77" i="26"/>
  <c r="I77" i="25"/>
  <c r="I77" i="26"/>
  <c r="E77" i="25"/>
  <c r="E77" i="26"/>
  <c r="O76" i="25"/>
  <c r="O76" i="26"/>
  <c r="K76" i="25"/>
  <c r="K76" i="26"/>
  <c r="G76" i="25"/>
  <c r="G76" i="26"/>
  <c r="Q75" i="25"/>
  <c r="Q75" i="26"/>
  <c r="M75" i="25"/>
  <c r="M75" i="26"/>
  <c r="I75" i="25"/>
  <c r="I75" i="26"/>
  <c r="E75" i="25"/>
  <c r="E75" i="26"/>
  <c r="O74" i="25"/>
  <c r="O74" i="26"/>
  <c r="G74" i="25"/>
  <c r="G74" i="26"/>
  <c r="Q73" i="25"/>
  <c r="Q73" i="26"/>
  <c r="M73" i="25"/>
  <c r="M73" i="26"/>
  <c r="I73" i="25"/>
  <c r="I73" i="26"/>
  <c r="O72" i="25"/>
  <c r="O72" i="26"/>
  <c r="K72" i="25"/>
  <c r="K72" i="26"/>
  <c r="G72" i="25"/>
  <c r="G72" i="26"/>
  <c r="Q71" i="25"/>
  <c r="Q71" i="26"/>
  <c r="M71" i="25"/>
  <c r="M71" i="26"/>
  <c r="I71" i="25"/>
  <c r="I71" i="26"/>
  <c r="O67" i="25"/>
  <c r="O67" i="26"/>
  <c r="K67" i="25"/>
  <c r="K67" i="26"/>
  <c r="G67" i="25"/>
  <c r="G67" i="26"/>
  <c r="Q66" i="25"/>
  <c r="Q66" i="26"/>
  <c r="M66" i="25"/>
  <c r="M66" i="26"/>
  <c r="I66" i="25"/>
  <c r="I66" i="26"/>
  <c r="O64" i="25"/>
  <c r="O64" i="26"/>
  <c r="K64" i="25"/>
  <c r="K64" i="26"/>
  <c r="G64" i="25"/>
  <c r="G64" i="26"/>
  <c r="Q63" i="25"/>
  <c r="Q63" i="26"/>
  <c r="M63" i="25"/>
  <c r="M63" i="26"/>
  <c r="I63" i="25"/>
  <c r="I63" i="26"/>
  <c r="E63" i="25"/>
  <c r="E63" i="26"/>
  <c r="O62" i="25"/>
  <c r="O62" i="26"/>
  <c r="K62" i="25"/>
  <c r="K62" i="26"/>
  <c r="G62" i="25"/>
  <c r="G62" i="26"/>
  <c r="Q61" i="25"/>
  <c r="Q61" i="26"/>
  <c r="M61" i="25"/>
  <c r="M61" i="26"/>
  <c r="I61" i="25"/>
  <c r="I61" i="26"/>
  <c r="E61" i="25"/>
  <c r="E61" i="26"/>
  <c r="O60" i="25"/>
  <c r="O60" i="26"/>
  <c r="K60" i="25"/>
  <c r="K60" i="26"/>
  <c r="G60" i="25"/>
  <c r="G60" i="26"/>
  <c r="Q59" i="25"/>
  <c r="Q59" i="26"/>
  <c r="M59" i="25"/>
  <c r="M59" i="26"/>
  <c r="I59" i="25"/>
  <c r="I59" i="26"/>
  <c r="E59" i="25"/>
  <c r="E59" i="26"/>
  <c r="K57" i="25"/>
  <c r="K57" i="26"/>
  <c r="G57" i="25"/>
  <c r="G57" i="26"/>
  <c r="M55" i="25"/>
  <c r="M55" i="26"/>
  <c r="I55" i="25"/>
  <c r="I55" i="26"/>
  <c r="I54" i="25"/>
  <c r="I54" i="26"/>
  <c r="K53" i="25"/>
  <c r="K53" i="26"/>
  <c r="I52" i="25"/>
  <c r="I52" i="26"/>
  <c r="I50" i="25"/>
  <c r="I50" i="26"/>
  <c r="I48" i="25"/>
  <c r="I48" i="26"/>
  <c r="I45" i="25"/>
  <c r="I45" i="26"/>
  <c r="I42" i="25"/>
  <c r="I42" i="26"/>
  <c r="I40" i="25"/>
  <c r="I40" i="26"/>
  <c r="O11" i="25"/>
  <c r="O11" i="26"/>
  <c r="M10" i="25"/>
  <c r="M10" i="26"/>
  <c r="I10" i="25"/>
  <c r="I10" i="26"/>
  <c r="E10" i="25"/>
  <c r="E10" i="26"/>
  <c r="O8" i="25"/>
  <c r="O8" i="26"/>
  <c r="G8" i="25"/>
  <c r="G8" i="26"/>
  <c r="O7" i="25"/>
  <c r="O7" i="26"/>
  <c r="G7" i="25"/>
  <c r="G7" i="26"/>
  <c r="Q6" i="25"/>
  <c r="Q6" i="26"/>
  <c r="M6" i="25"/>
  <c r="M6" i="26"/>
  <c r="I6" i="25"/>
  <c r="I6" i="26"/>
  <c r="E6" i="25"/>
  <c r="E6" i="26"/>
  <c r="O5" i="25"/>
  <c r="O5" i="26"/>
  <c r="K5" i="25"/>
  <c r="K5" i="26"/>
  <c r="G5" i="25"/>
  <c r="G5" i="26"/>
  <c r="M4" i="25"/>
  <c r="M4" i="26"/>
  <c r="I4" i="25"/>
  <c r="I4" i="26"/>
  <c r="E4" i="25"/>
  <c r="E4" i="26"/>
  <c r="G84" i="23"/>
  <c r="G84" i="26"/>
  <c r="K84" i="25"/>
  <c r="K84" i="26"/>
  <c r="Q121" i="25"/>
  <c r="Q121" i="26"/>
  <c r="M121" i="25"/>
  <c r="M121" i="26"/>
  <c r="I121" i="25"/>
  <c r="I121" i="26"/>
  <c r="E121" i="25"/>
  <c r="E121" i="26"/>
  <c r="O120" i="25"/>
  <c r="O120" i="26"/>
  <c r="K120" i="25"/>
  <c r="K120" i="26"/>
  <c r="G120" i="25"/>
  <c r="G120" i="26"/>
  <c r="Q118" i="25"/>
  <c r="Q118" i="26"/>
  <c r="M118" i="25"/>
  <c r="M118" i="26"/>
  <c r="I118" i="25"/>
  <c r="I118" i="26"/>
  <c r="E118" i="25"/>
  <c r="E118" i="26"/>
  <c r="O115" i="25"/>
  <c r="O115" i="26"/>
  <c r="K115" i="25"/>
  <c r="K115" i="26"/>
  <c r="E114" i="25"/>
  <c r="E114" i="26"/>
  <c r="O113" i="25"/>
  <c r="O113" i="26"/>
  <c r="K113" i="25"/>
  <c r="K113" i="26"/>
  <c r="Q112" i="25"/>
  <c r="Q112" i="26"/>
  <c r="E112" i="25"/>
  <c r="E112" i="26"/>
  <c r="Q110" i="25"/>
  <c r="Q110" i="26"/>
  <c r="O109" i="25"/>
  <c r="O109" i="26"/>
  <c r="K109" i="25"/>
  <c r="K109" i="26"/>
  <c r="Q108" i="25"/>
  <c r="Q108" i="26"/>
  <c r="O107" i="25"/>
  <c r="O107" i="26"/>
  <c r="K107" i="25"/>
  <c r="K107" i="26"/>
  <c r="Q106" i="25"/>
  <c r="Q106" i="26"/>
  <c r="O104" i="25"/>
  <c r="O104" i="26"/>
  <c r="K104" i="25"/>
  <c r="K104" i="26"/>
  <c r="O102" i="25"/>
  <c r="O102" i="26"/>
  <c r="K102" i="25"/>
  <c r="K102" i="26"/>
  <c r="K100" i="25"/>
  <c r="K100" i="26"/>
  <c r="K98" i="25"/>
  <c r="K98" i="26"/>
  <c r="K96" i="25"/>
  <c r="K96" i="26"/>
  <c r="K93" i="25"/>
  <c r="K93" i="26"/>
  <c r="K91" i="25"/>
  <c r="K91" i="26"/>
  <c r="K89" i="25"/>
  <c r="K89" i="26"/>
  <c r="Q87" i="25"/>
  <c r="Q87" i="26"/>
  <c r="K83" i="25"/>
  <c r="K83" i="26"/>
  <c r="G83" i="25"/>
  <c r="G83" i="26"/>
  <c r="Q82" i="25"/>
  <c r="Q82" i="26"/>
  <c r="M82" i="25"/>
  <c r="M82" i="26"/>
  <c r="O81" i="25"/>
  <c r="O81" i="26"/>
  <c r="K81" i="25"/>
  <c r="K81" i="26"/>
  <c r="G81" i="25"/>
  <c r="G81" i="26"/>
  <c r="Q80" i="25"/>
  <c r="Q80" i="26"/>
  <c r="M80" i="25"/>
  <c r="M80" i="26"/>
  <c r="I80" i="25"/>
  <c r="I80" i="26"/>
  <c r="E80" i="25"/>
  <c r="E80" i="26"/>
  <c r="O79" i="25"/>
  <c r="O79" i="26"/>
  <c r="K79" i="25"/>
  <c r="K79" i="26"/>
  <c r="G79" i="25"/>
  <c r="G79" i="26"/>
  <c r="Q78" i="25"/>
  <c r="Q78" i="26"/>
  <c r="M78" i="25"/>
  <c r="M78" i="26"/>
  <c r="I78" i="25"/>
  <c r="I78" i="26"/>
  <c r="E78" i="25"/>
  <c r="E78" i="26"/>
  <c r="O77" i="25"/>
  <c r="O77" i="26"/>
  <c r="K77" i="25"/>
  <c r="K77" i="26"/>
  <c r="G77" i="25"/>
  <c r="G77" i="26"/>
  <c r="Q76" i="25"/>
  <c r="Q76" i="26"/>
  <c r="M76" i="25"/>
  <c r="M76" i="26"/>
  <c r="I76" i="25"/>
  <c r="I76" i="26"/>
  <c r="E76" i="25"/>
  <c r="E76" i="26"/>
  <c r="O75" i="25"/>
  <c r="O75" i="26"/>
  <c r="K75" i="25"/>
  <c r="K75" i="26"/>
  <c r="G75" i="25"/>
  <c r="G75" i="26"/>
  <c r="Q74" i="25"/>
  <c r="Q74" i="26"/>
  <c r="M74" i="25"/>
  <c r="M74" i="26"/>
  <c r="I74" i="25"/>
  <c r="I74" i="26"/>
  <c r="E74" i="25"/>
  <c r="E74" i="26"/>
  <c r="K73" i="25"/>
  <c r="K73" i="26"/>
  <c r="G73" i="25"/>
  <c r="G73" i="26"/>
  <c r="Q72" i="25"/>
  <c r="Q72" i="26"/>
  <c r="M72" i="25"/>
  <c r="M72" i="26"/>
  <c r="I72" i="25"/>
  <c r="I72" i="26"/>
  <c r="E72" i="25"/>
  <c r="E72" i="26"/>
  <c r="Q67" i="25"/>
  <c r="Q67" i="26"/>
  <c r="M67" i="25"/>
  <c r="M67" i="26"/>
  <c r="I67" i="25"/>
  <c r="I67" i="26"/>
  <c r="E67" i="25"/>
  <c r="E67" i="26"/>
  <c r="O66" i="25"/>
  <c r="O66" i="26"/>
  <c r="K66" i="25"/>
  <c r="K66" i="26"/>
  <c r="G66" i="25"/>
  <c r="G66" i="26"/>
  <c r="Q64" i="25"/>
  <c r="Q64" i="26"/>
  <c r="M64" i="25"/>
  <c r="M64" i="26"/>
  <c r="I64" i="25"/>
  <c r="I64" i="26"/>
  <c r="O63" i="25"/>
  <c r="O63" i="26"/>
  <c r="K63" i="25"/>
  <c r="K63" i="26"/>
  <c r="G63" i="25"/>
  <c r="G63" i="26"/>
  <c r="M62" i="25"/>
  <c r="M62" i="26"/>
  <c r="I62" i="25"/>
  <c r="I62" i="26"/>
  <c r="E62" i="25"/>
  <c r="E62" i="26"/>
  <c r="O61" i="25"/>
  <c r="O61" i="26"/>
  <c r="K61" i="25"/>
  <c r="K61" i="26"/>
  <c r="G61" i="25"/>
  <c r="G61" i="26"/>
  <c r="Q60" i="25"/>
  <c r="Q60" i="26"/>
  <c r="M60" i="25"/>
  <c r="M60" i="26"/>
  <c r="I60" i="25"/>
  <c r="I60" i="26"/>
  <c r="E60" i="25"/>
  <c r="E60" i="26"/>
  <c r="O59" i="25"/>
  <c r="O59" i="26"/>
  <c r="K59" i="25"/>
  <c r="K59" i="26"/>
  <c r="G59" i="25"/>
  <c r="G59" i="26"/>
  <c r="Q57" i="25"/>
  <c r="Q57" i="26"/>
  <c r="M57" i="25"/>
  <c r="M57" i="26"/>
  <c r="I57" i="25"/>
  <c r="I57" i="26"/>
  <c r="K55" i="25"/>
  <c r="K55" i="26"/>
  <c r="M53" i="25"/>
  <c r="M53" i="26"/>
  <c r="I53" i="25"/>
  <c r="I53" i="26"/>
  <c r="K52" i="25"/>
  <c r="K52" i="26"/>
  <c r="I51" i="25"/>
  <c r="I51" i="26"/>
  <c r="I49" i="25"/>
  <c r="I49" i="26"/>
  <c r="I47" i="25"/>
  <c r="I47" i="26"/>
  <c r="I44" i="25"/>
  <c r="I44" i="26"/>
  <c r="I41" i="25"/>
  <c r="I41" i="26"/>
  <c r="O10" i="25"/>
  <c r="O10" i="26"/>
  <c r="G10" i="25"/>
  <c r="G10" i="26"/>
  <c r="Q8" i="25"/>
  <c r="Q8" i="26"/>
  <c r="M8" i="25"/>
  <c r="M8" i="26"/>
  <c r="I8" i="25"/>
  <c r="I8" i="26"/>
  <c r="E8" i="25"/>
  <c r="E8" i="26"/>
  <c r="Q7" i="25"/>
  <c r="Q7" i="26"/>
  <c r="M7" i="25"/>
  <c r="M7" i="26"/>
  <c r="I7" i="25"/>
  <c r="I7" i="26"/>
  <c r="O6" i="25"/>
  <c r="O6" i="26"/>
  <c r="K6" i="25"/>
  <c r="K6" i="26"/>
  <c r="G6" i="25"/>
  <c r="G6" i="26"/>
  <c r="Q5" i="25"/>
  <c r="Q5" i="26"/>
  <c r="M5" i="25"/>
  <c r="M5" i="26"/>
  <c r="I5" i="25"/>
  <c r="I5" i="26"/>
  <c r="E5" i="25"/>
  <c r="E5" i="26"/>
  <c r="O4" i="25"/>
  <c r="O4" i="26"/>
  <c r="K4" i="25"/>
  <c r="K4" i="26"/>
  <c r="G4" i="25"/>
  <c r="G4" i="26"/>
  <c r="Q84" i="25"/>
  <c r="Q84" i="26"/>
  <c r="E7" i="25"/>
  <c r="E7" i="26"/>
  <c r="E66" i="25"/>
  <c r="E66" i="26"/>
  <c r="R66" i="24"/>
  <c r="Q55" i="25"/>
  <c r="Q55" i="26"/>
  <c r="Q52" i="25"/>
  <c r="Q52" i="26"/>
  <c r="Q50" i="25"/>
  <c r="Q50" i="26"/>
  <c r="Q48" i="25"/>
  <c r="Q48" i="26"/>
  <c r="Q45" i="25"/>
  <c r="Q45" i="26"/>
  <c r="Q40" i="25"/>
  <c r="Q40" i="26"/>
  <c r="Q30" i="25"/>
  <c r="Q30" i="26"/>
  <c r="Q28" i="25"/>
  <c r="Q28" i="26"/>
  <c r="Q25" i="25"/>
  <c r="Q25" i="26"/>
  <c r="Q21" i="25"/>
  <c r="Q21" i="26"/>
  <c r="Q19" i="25"/>
  <c r="Q19" i="26"/>
  <c r="Q16" i="25"/>
  <c r="Q16" i="26"/>
  <c r="Q14" i="25"/>
  <c r="Q14" i="26"/>
  <c r="Q53" i="25"/>
  <c r="Q53" i="26"/>
  <c r="Q49" i="25"/>
  <c r="Q49" i="26"/>
  <c r="Q47" i="25"/>
  <c r="Q47" i="26"/>
  <c r="Q44" i="25"/>
  <c r="Q44" i="26"/>
  <c r="Q41" i="25"/>
  <c r="Q41" i="26"/>
  <c r="Q32" i="25"/>
  <c r="Q32" i="26"/>
  <c r="Q27" i="25"/>
  <c r="Q27" i="26"/>
  <c r="Q24" i="25"/>
  <c r="Q24" i="26"/>
  <c r="Q22" i="25"/>
  <c r="Q22" i="26"/>
  <c r="Q20" i="25"/>
  <c r="Q20" i="26"/>
  <c r="Q17" i="25"/>
  <c r="Q17" i="26"/>
  <c r="Q13" i="25"/>
  <c r="Q13" i="26"/>
  <c r="O57" i="25"/>
  <c r="O57" i="26"/>
  <c r="O53" i="25"/>
  <c r="O53" i="26"/>
  <c r="O51" i="25"/>
  <c r="O51" i="26"/>
  <c r="O49" i="25"/>
  <c r="O49" i="26"/>
  <c r="O47" i="25"/>
  <c r="O47" i="26"/>
  <c r="O44" i="25"/>
  <c r="O44" i="26"/>
  <c r="O41" i="25"/>
  <c r="O41" i="26"/>
  <c r="O32" i="25"/>
  <c r="O32" i="26"/>
  <c r="O29" i="25"/>
  <c r="O29" i="26"/>
  <c r="O27" i="25"/>
  <c r="O27" i="26"/>
  <c r="O24" i="25"/>
  <c r="O24" i="26"/>
  <c r="O22" i="25"/>
  <c r="O22" i="26"/>
  <c r="O20" i="25"/>
  <c r="O20" i="26"/>
  <c r="O17" i="25"/>
  <c r="O17" i="26"/>
  <c r="O15" i="25"/>
  <c r="O15" i="26"/>
  <c r="O13" i="25"/>
  <c r="O13" i="26"/>
  <c r="O55" i="25"/>
  <c r="O55" i="26"/>
  <c r="O52" i="25"/>
  <c r="O52" i="26"/>
  <c r="O50" i="25"/>
  <c r="O50" i="26"/>
  <c r="O48" i="25"/>
  <c r="O48" i="26"/>
  <c r="O45" i="25"/>
  <c r="O45" i="26"/>
  <c r="O42" i="25"/>
  <c r="O42" i="26"/>
  <c r="O40" i="25"/>
  <c r="O40" i="26"/>
  <c r="O30" i="25"/>
  <c r="O30" i="26"/>
  <c r="O28" i="25"/>
  <c r="O28" i="26"/>
  <c r="O25" i="25"/>
  <c r="O25" i="26"/>
  <c r="O23" i="25"/>
  <c r="O23" i="26"/>
  <c r="O21" i="25"/>
  <c r="O21" i="26"/>
  <c r="O19" i="25"/>
  <c r="O19" i="26"/>
  <c r="O16" i="25"/>
  <c r="O16" i="26"/>
  <c r="O14" i="25"/>
  <c r="O14" i="26"/>
  <c r="O12" i="25"/>
  <c r="O12" i="26"/>
  <c r="M52" i="25"/>
  <c r="M52" i="26"/>
  <c r="M50" i="25"/>
  <c r="M50" i="26"/>
  <c r="M48" i="25"/>
  <c r="M48" i="26"/>
  <c r="M45" i="25"/>
  <c r="M45" i="26"/>
  <c r="M42" i="25"/>
  <c r="M42" i="26"/>
  <c r="M40" i="25"/>
  <c r="M40" i="26"/>
  <c r="M30" i="25"/>
  <c r="M30" i="26"/>
  <c r="M28" i="25"/>
  <c r="M28" i="26"/>
  <c r="M25" i="25"/>
  <c r="M25" i="26"/>
  <c r="M23" i="25"/>
  <c r="M23" i="26"/>
  <c r="M21" i="25"/>
  <c r="M21" i="26"/>
  <c r="M19" i="25"/>
  <c r="M19" i="26"/>
  <c r="M16" i="25"/>
  <c r="M16" i="26"/>
  <c r="M14" i="25"/>
  <c r="M14" i="26"/>
  <c r="M12" i="25"/>
  <c r="M12" i="26"/>
  <c r="M51" i="25"/>
  <c r="M51" i="26"/>
  <c r="M47" i="25"/>
  <c r="M47" i="26"/>
  <c r="M44" i="25"/>
  <c r="M44" i="26"/>
  <c r="M41" i="25"/>
  <c r="M41" i="26"/>
  <c r="M32" i="25"/>
  <c r="M32" i="26"/>
  <c r="M29" i="25"/>
  <c r="M29" i="26"/>
  <c r="M27" i="25"/>
  <c r="M27" i="26"/>
  <c r="M24" i="25"/>
  <c r="M24" i="26"/>
  <c r="M22" i="25"/>
  <c r="M22" i="26"/>
  <c r="M20" i="25"/>
  <c r="M20" i="26"/>
  <c r="M17" i="25"/>
  <c r="M17" i="26"/>
  <c r="M15" i="25"/>
  <c r="M15" i="26"/>
  <c r="M13" i="25"/>
  <c r="M13" i="26"/>
  <c r="M11" i="25"/>
  <c r="M11" i="26"/>
  <c r="K51" i="25"/>
  <c r="K51" i="26"/>
  <c r="K49" i="25"/>
  <c r="K49" i="26"/>
  <c r="K47" i="25"/>
  <c r="K47" i="26"/>
  <c r="K44" i="25"/>
  <c r="K44" i="26"/>
  <c r="K41" i="25"/>
  <c r="K41" i="26"/>
  <c r="K32" i="25"/>
  <c r="K32" i="26"/>
  <c r="K29" i="25"/>
  <c r="K29" i="26"/>
  <c r="K27" i="25"/>
  <c r="K27" i="26"/>
  <c r="K24" i="25"/>
  <c r="K24" i="26"/>
  <c r="K22" i="25"/>
  <c r="K22" i="26"/>
  <c r="K20" i="25"/>
  <c r="K20" i="26"/>
  <c r="K17" i="25"/>
  <c r="K17" i="26"/>
  <c r="K13" i="25"/>
  <c r="K13" i="26"/>
  <c r="K11" i="25"/>
  <c r="K11" i="26"/>
  <c r="K8" i="25"/>
  <c r="K8" i="26"/>
  <c r="K7" i="25"/>
  <c r="K7" i="26"/>
  <c r="K50" i="25"/>
  <c r="K50" i="26"/>
  <c r="K48" i="25"/>
  <c r="K48" i="26"/>
  <c r="K45" i="25"/>
  <c r="K45" i="26"/>
  <c r="K42" i="25"/>
  <c r="K42" i="26"/>
  <c r="K40" i="25"/>
  <c r="K40" i="26"/>
  <c r="K30" i="25"/>
  <c r="K30" i="26"/>
  <c r="K28" i="25"/>
  <c r="K28" i="26"/>
  <c r="K25" i="25"/>
  <c r="K25" i="26"/>
  <c r="K23" i="25"/>
  <c r="K23" i="26"/>
  <c r="K21" i="25"/>
  <c r="K21" i="26"/>
  <c r="K19" i="25"/>
  <c r="K19" i="26"/>
  <c r="K16" i="25"/>
  <c r="K16" i="26"/>
  <c r="K14" i="25"/>
  <c r="K14" i="26"/>
  <c r="K12" i="25"/>
  <c r="K12" i="26"/>
  <c r="K10" i="25"/>
  <c r="K10" i="26"/>
  <c r="I30" i="25"/>
  <c r="I30" i="26"/>
  <c r="I28" i="25"/>
  <c r="I28" i="26"/>
  <c r="I25" i="25"/>
  <c r="I25" i="26"/>
  <c r="I23" i="25"/>
  <c r="I23" i="26"/>
  <c r="I21" i="25"/>
  <c r="I21" i="26"/>
  <c r="I19" i="25"/>
  <c r="I19" i="26"/>
  <c r="I16" i="25"/>
  <c r="I16" i="26"/>
  <c r="I14" i="25"/>
  <c r="I14" i="26"/>
  <c r="I12" i="25"/>
  <c r="I12" i="26"/>
  <c r="I32" i="25"/>
  <c r="I32" i="26"/>
  <c r="I29" i="25"/>
  <c r="I29" i="26"/>
  <c r="I27" i="25"/>
  <c r="I27" i="26"/>
  <c r="I24" i="25"/>
  <c r="I24" i="26"/>
  <c r="I22" i="25"/>
  <c r="I22" i="26"/>
  <c r="I20" i="25"/>
  <c r="I20" i="26"/>
  <c r="I17" i="25"/>
  <c r="I17" i="26"/>
  <c r="I15" i="25"/>
  <c r="I15" i="26"/>
  <c r="I13" i="25"/>
  <c r="I13" i="26"/>
  <c r="I11" i="25"/>
  <c r="I11" i="26"/>
  <c r="G53" i="25"/>
  <c r="G53" i="26"/>
  <c r="G51" i="25"/>
  <c r="G51" i="26"/>
  <c r="G49" i="25"/>
  <c r="G49" i="26"/>
  <c r="G47" i="25"/>
  <c r="G47" i="26"/>
  <c r="G44" i="25"/>
  <c r="G44" i="26"/>
  <c r="G41" i="25"/>
  <c r="G41" i="26"/>
  <c r="G32" i="25"/>
  <c r="G32" i="26"/>
  <c r="G29" i="25"/>
  <c r="G29" i="26"/>
  <c r="G27" i="25"/>
  <c r="G27" i="26"/>
  <c r="G24" i="25"/>
  <c r="G24" i="26"/>
  <c r="G22" i="25"/>
  <c r="G22" i="26"/>
  <c r="G20" i="25"/>
  <c r="G20" i="26"/>
  <c r="G17" i="25"/>
  <c r="G17" i="26"/>
  <c r="G15" i="25"/>
  <c r="G15" i="26"/>
  <c r="G13" i="25"/>
  <c r="G13" i="26"/>
  <c r="G11" i="25"/>
  <c r="G11" i="26"/>
  <c r="G55" i="25"/>
  <c r="G55" i="26"/>
  <c r="G54" i="25"/>
  <c r="G54" i="26"/>
  <c r="G52" i="25"/>
  <c r="G52" i="26"/>
  <c r="G50" i="25"/>
  <c r="G50" i="26"/>
  <c r="G48" i="25"/>
  <c r="G48" i="26"/>
  <c r="G45" i="25"/>
  <c r="G45" i="26"/>
  <c r="G42" i="25"/>
  <c r="G42" i="26"/>
  <c r="G40" i="25"/>
  <c r="G40" i="26"/>
  <c r="G30" i="25"/>
  <c r="G30" i="26"/>
  <c r="G28" i="25"/>
  <c r="G28" i="26"/>
  <c r="G25" i="25"/>
  <c r="G25" i="26"/>
  <c r="G23" i="25"/>
  <c r="G23" i="26"/>
  <c r="G21" i="25"/>
  <c r="G21" i="26"/>
  <c r="G19" i="25"/>
  <c r="G19" i="26"/>
  <c r="G16" i="25"/>
  <c r="G16" i="26"/>
  <c r="G14" i="25"/>
  <c r="G14" i="26"/>
  <c r="G12" i="25"/>
  <c r="G12" i="26"/>
  <c r="E55" i="25"/>
  <c r="E55" i="26"/>
  <c r="E54" i="25"/>
  <c r="E54" i="26"/>
  <c r="E52" i="25"/>
  <c r="E52" i="26"/>
  <c r="E50" i="25"/>
  <c r="E50" i="26"/>
  <c r="E48" i="25"/>
  <c r="E48" i="26"/>
  <c r="E45" i="25"/>
  <c r="E45" i="26"/>
  <c r="E42" i="25"/>
  <c r="E42" i="26"/>
  <c r="E40" i="25"/>
  <c r="E40" i="26"/>
  <c r="E30" i="25"/>
  <c r="E30" i="26"/>
  <c r="E28" i="25"/>
  <c r="E28" i="26"/>
  <c r="E25" i="25"/>
  <c r="E25" i="26"/>
  <c r="E23" i="25"/>
  <c r="E23" i="26"/>
  <c r="E21" i="25"/>
  <c r="E21" i="26"/>
  <c r="E19" i="25"/>
  <c r="E19" i="26"/>
  <c r="E16" i="25"/>
  <c r="E16" i="26"/>
  <c r="E14" i="25"/>
  <c r="E14" i="26"/>
  <c r="E12" i="25"/>
  <c r="E12" i="26"/>
  <c r="E57" i="25"/>
  <c r="E57" i="26"/>
  <c r="E53" i="25"/>
  <c r="E53" i="26"/>
  <c r="E51" i="25"/>
  <c r="E51" i="26"/>
  <c r="E47" i="25"/>
  <c r="E47" i="26"/>
  <c r="E44" i="25"/>
  <c r="E44" i="26"/>
  <c r="E41" i="25"/>
  <c r="E41" i="26"/>
  <c r="E32" i="25"/>
  <c r="E32" i="26"/>
  <c r="E29" i="25"/>
  <c r="E29" i="26"/>
  <c r="E27" i="25"/>
  <c r="E27" i="26"/>
  <c r="E24" i="25"/>
  <c r="E24" i="26"/>
  <c r="E22" i="25"/>
  <c r="E22" i="26"/>
  <c r="E20" i="25"/>
  <c r="E20" i="26"/>
  <c r="E17" i="25"/>
  <c r="E17" i="26"/>
  <c r="E15" i="25"/>
  <c r="E15" i="26"/>
  <c r="E13" i="25"/>
  <c r="E13" i="26"/>
  <c r="E11" i="25"/>
  <c r="E11" i="26"/>
  <c r="E64" i="25"/>
  <c r="E64" i="26"/>
  <c r="E71" i="25"/>
  <c r="E71" i="26"/>
  <c r="G71" i="25"/>
  <c r="G71" i="26"/>
  <c r="O71" i="25"/>
  <c r="O71" i="26"/>
  <c r="K71" i="25"/>
  <c r="K71" i="26"/>
  <c r="K74" i="25"/>
  <c r="K74" i="26"/>
  <c r="Q100" i="25"/>
  <c r="Q100" i="26"/>
  <c r="Q98" i="25"/>
  <c r="Q98" i="26"/>
  <c r="Q96" i="25"/>
  <c r="Q96" i="26"/>
  <c r="Q101" i="25"/>
  <c r="Q101" i="26"/>
  <c r="Q99" i="25"/>
  <c r="Q99" i="26"/>
  <c r="Q97" i="25"/>
  <c r="Q97" i="26"/>
  <c r="Q94" i="25"/>
  <c r="Q94" i="26"/>
  <c r="Q92" i="25"/>
  <c r="Q92" i="26"/>
  <c r="O101" i="25"/>
  <c r="O101" i="26"/>
  <c r="O99" i="25"/>
  <c r="O99" i="26"/>
  <c r="O97" i="25"/>
  <c r="O97" i="26"/>
  <c r="O94" i="25"/>
  <c r="O94" i="26"/>
  <c r="O92" i="25"/>
  <c r="O92" i="26"/>
  <c r="O90" i="25"/>
  <c r="O90" i="26"/>
  <c r="O87" i="25"/>
  <c r="O87" i="26"/>
  <c r="O84" i="23"/>
  <c r="O84" i="26"/>
  <c r="O100" i="25"/>
  <c r="O100" i="26"/>
  <c r="O98" i="25"/>
  <c r="O98" i="26"/>
  <c r="O96" i="25"/>
  <c r="O96" i="26"/>
  <c r="O93" i="25"/>
  <c r="O93" i="26"/>
  <c r="O91" i="25"/>
  <c r="O91" i="26"/>
  <c r="O89" i="25"/>
  <c r="O89" i="26"/>
  <c r="O83" i="25"/>
  <c r="O83" i="26"/>
  <c r="M113" i="25"/>
  <c r="M113" i="26"/>
  <c r="M111" i="25"/>
  <c r="M111" i="26"/>
  <c r="M109" i="25"/>
  <c r="M109" i="26"/>
  <c r="M107" i="25"/>
  <c r="M107" i="26"/>
  <c r="M104" i="25"/>
  <c r="M104" i="26"/>
  <c r="M102" i="25"/>
  <c r="M102" i="26"/>
  <c r="M100" i="25"/>
  <c r="M100" i="26"/>
  <c r="M98" i="25"/>
  <c r="M98" i="26"/>
  <c r="M96" i="25"/>
  <c r="M96" i="26"/>
  <c r="M93" i="25"/>
  <c r="M93" i="26"/>
  <c r="M91" i="25"/>
  <c r="M91" i="26"/>
  <c r="M89" i="25"/>
  <c r="M89" i="26"/>
  <c r="M83" i="25"/>
  <c r="M83" i="26"/>
  <c r="M114" i="25"/>
  <c r="M114" i="26"/>
  <c r="M112" i="25"/>
  <c r="M112" i="26"/>
  <c r="M110" i="25"/>
  <c r="M110" i="26"/>
  <c r="M108" i="25"/>
  <c r="M108" i="26"/>
  <c r="M106" i="25"/>
  <c r="M106" i="26"/>
  <c r="M101" i="25"/>
  <c r="M101" i="26"/>
  <c r="M99" i="25"/>
  <c r="M99" i="26"/>
  <c r="M97" i="25"/>
  <c r="M97" i="26"/>
  <c r="M94" i="25"/>
  <c r="M94" i="26"/>
  <c r="M92" i="25"/>
  <c r="M92" i="26"/>
  <c r="M90" i="25"/>
  <c r="M90" i="26"/>
  <c r="M87" i="25"/>
  <c r="M87" i="26"/>
  <c r="M84" i="25"/>
  <c r="M84" i="26"/>
  <c r="K111" i="25"/>
  <c r="K111" i="26"/>
  <c r="I113" i="25"/>
  <c r="I113" i="26"/>
  <c r="I111" i="25"/>
  <c r="I111" i="26"/>
  <c r="I109" i="25"/>
  <c r="I109" i="26"/>
  <c r="I107" i="25"/>
  <c r="I107" i="26"/>
  <c r="I104" i="25"/>
  <c r="I104" i="26"/>
  <c r="I102" i="25"/>
  <c r="I102" i="26"/>
  <c r="I100" i="25"/>
  <c r="I100" i="26"/>
  <c r="I98" i="25"/>
  <c r="I98" i="26"/>
  <c r="I96" i="25"/>
  <c r="I96" i="26"/>
  <c r="I93" i="25"/>
  <c r="I93" i="26"/>
  <c r="I91" i="25"/>
  <c r="I91" i="26"/>
  <c r="I89" i="25"/>
  <c r="I89" i="26"/>
  <c r="I83" i="25"/>
  <c r="I83" i="26"/>
  <c r="I114" i="25"/>
  <c r="I114" i="26"/>
  <c r="I112" i="25"/>
  <c r="I112" i="26"/>
  <c r="I110" i="25"/>
  <c r="I110" i="26"/>
  <c r="I108" i="25"/>
  <c r="I108" i="26"/>
  <c r="I106" i="25"/>
  <c r="I106" i="26"/>
  <c r="I101" i="25"/>
  <c r="I101" i="26"/>
  <c r="I99" i="25"/>
  <c r="I99" i="26"/>
  <c r="I97" i="25"/>
  <c r="I97" i="26"/>
  <c r="I94" i="25"/>
  <c r="I94" i="26"/>
  <c r="I92" i="25"/>
  <c r="I92" i="26"/>
  <c r="I90" i="25"/>
  <c r="I90" i="26"/>
  <c r="I87" i="25"/>
  <c r="I87" i="26"/>
  <c r="I82" i="25"/>
  <c r="I82" i="26"/>
  <c r="I84" i="23"/>
  <c r="I84" i="26"/>
  <c r="G114" i="25"/>
  <c r="G114" i="26"/>
  <c r="G112" i="25"/>
  <c r="G112" i="26"/>
  <c r="G110" i="25"/>
  <c r="G110" i="26"/>
  <c r="G108" i="25"/>
  <c r="G108" i="26"/>
  <c r="G106" i="25"/>
  <c r="G106" i="26"/>
  <c r="G101" i="25"/>
  <c r="G101" i="26"/>
  <c r="G99" i="25"/>
  <c r="G99" i="26"/>
  <c r="G97" i="25"/>
  <c r="G97" i="26"/>
  <c r="G94" i="25"/>
  <c r="G94" i="26"/>
  <c r="G92" i="25"/>
  <c r="G92" i="26"/>
  <c r="G90" i="25"/>
  <c r="G90" i="26"/>
  <c r="G115" i="25"/>
  <c r="G115" i="26"/>
  <c r="G113" i="25"/>
  <c r="G113" i="26"/>
  <c r="G111" i="25"/>
  <c r="G111" i="26"/>
  <c r="G109" i="25"/>
  <c r="G109" i="26"/>
  <c r="G107" i="25"/>
  <c r="G107" i="26"/>
  <c r="G104" i="25"/>
  <c r="G104" i="26"/>
  <c r="G102" i="25"/>
  <c r="G102" i="26"/>
  <c r="G100" i="25"/>
  <c r="G100" i="26"/>
  <c r="G98" i="25"/>
  <c r="G98" i="26"/>
  <c r="G96" i="25"/>
  <c r="G96" i="26"/>
  <c r="G93" i="25"/>
  <c r="G93" i="26"/>
  <c r="G91" i="25"/>
  <c r="G91" i="26"/>
  <c r="G89" i="25"/>
  <c r="G89" i="26"/>
  <c r="E111" i="25"/>
  <c r="E111" i="26"/>
  <c r="E109" i="25"/>
  <c r="E109" i="26"/>
  <c r="E107" i="25"/>
  <c r="E107" i="26"/>
  <c r="E104" i="25"/>
  <c r="E104" i="26"/>
  <c r="E102" i="25"/>
  <c r="E102" i="26"/>
  <c r="E100" i="25"/>
  <c r="E100" i="26"/>
  <c r="E98" i="25"/>
  <c r="E98" i="26"/>
  <c r="E96" i="25"/>
  <c r="E96" i="26"/>
  <c r="E93" i="25"/>
  <c r="E93" i="26"/>
  <c r="E91" i="25"/>
  <c r="E91" i="26"/>
  <c r="E89" i="25"/>
  <c r="E89" i="26"/>
  <c r="E83" i="25"/>
  <c r="E83" i="26"/>
  <c r="E110" i="25"/>
  <c r="E110" i="26"/>
  <c r="E108" i="25"/>
  <c r="E108" i="26"/>
  <c r="E106" i="25"/>
  <c r="E106" i="26"/>
  <c r="E101" i="25"/>
  <c r="E101" i="26"/>
  <c r="E99" i="25"/>
  <c r="E99" i="26"/>
  <c r="E97" i="25"/>
  <c r="E97" i="26"/>
  <c r="E94" i="25"/>
  <c r="E94" i="26"/>
  <c r="E92" i="25"/>
  <c r="E92" i="26"/>
  <c r="E90" i="25"/>
  <c r="E90" i="26"/>
  <c r="E87" i="25"/>
  <c r="E87" i="26"/>
  <c r="E82" i="25"/>
  <c r="E82" i="26"/>
  <c r="E84" i="25"/>
  <c r="E84" i="26"/>
  <c r="R111" i="24"/>
  <c r="O111" i="25"/>
  <c r="O111" i="26"/>
  <c r="Q122" i="25"/>
  <c r="Q122" i="26"/>
  <c r="Q145" i="25"/>
  <c r="Q145" i="26"/>
  <c r="Q143" i="25"/>
  <c r="Q143" i="26"/>
  <c r="Q141" i="25"/>
  <c r="Q141" i="26"/>
  <c r="Q139" i="25"/>
  <c r="Q139" i="26"/>
  <c r="Q133" i="25"/>
  <c r="Q133" i="26"/>
  <c r="Q127" i="25"/>
  <c r="Q127" i="26"/>
  <c r="Q125" i="25"/>
  <c r="Q125" i="26"/>
  <c r="Q144" i="25"/>
  <c r="Q144" i="26"/>
  <c r="Q142" i="25"/>
  <c r="Q142" i="26"/>
  <c r="Q140" i="25"/>
  <c r="Q140" i="26"/>
  <c r="Q136" i="25"/>
  <c r="Q136" i="26"/>
  <c r="Q134" i="25"/>
  <c r="Q134" i="26"/>
  <c r="Q126" i="25"/>
  <c r="Q126" i="26"/>
  <c r="Q124" i="25"/>
  <c r="Q124" i="26"/>
  <c r="O142" i="25"/>
  <c r="O142" i="26"/>
  <c r="O134" i="25"/>
  <c r="O134" i="26"/>
  <c r="O128" i="25"/>
  <c r="O128" i="26"/>
  <c r="O124" i="25"/>
  <c r="O124" i="26"/>
  <c r="O144" i="25"/>
  <c r="O144" i="26"/>
  <c r="O140" i="25"/>
  <c r="O140" i="26"/>
  <c r="O136" i="25"/>
  <c r="O136" i="26"/>
  <c r="O126" i="25"/>
  <c r="O126" i="26"/>
  <c r="O145" i="25"/>
  <c r="O145" i="26"/>
  <c r="R146" i="26" s="1"/>
  <c r="R148" i="24" s="1"/>
  <c r="O143" i="25"/>
  <c r="O143" i="26"/>
  <c r="O141" i="25"/>
  <c r="O141" i="26"/>
  <c r="O139" i="25"/>
  <c r="O139" i="26"/>
  <c r="O135" i="25"/>
  <c r="O135" i="26"/>
  <c r="O133" i="25"/>
  <c r="O133" i="26"/>
  <c r="O127" i="25"/>
  <c r="O127" i="26"/>
  <c r="O125" i="25"/>
  <c r="O125" i="26"/>
  <c r="O122" i="25"/>
  <c r="O122" i="26"/>
  <c r="R126" i="24"/>
  <c r="O126" i="23"/>
  <c r="O124" i="23"/>
  <c r="O144" i="23"/>
  <c r="O142" i="23"/>
  <c r="M145" i="25"/>
  <c r="M145" i="26"/>
  <c r="M143" i="25"/>
  <c r="M143" i="26"/>
  <c r="M141" i="25"/>
  <c r="M141" i="26"/>
  <c r="M139" i="25"/>
  <c r="M139" i="26"/>
  <c r="M135" i="25"/>
  <c r="M135" i="26"/>
  <c r="M133" i="25"/>
  <c r="M133" i="26"/>
  <c r="M127" i="25"/>
  <c r="M127" i="26"/>
  <c r="M125" i="25"/>
  <c r="M125" i="26"/>
  <c r="M144" i="25"/>
  <c r="M144" i="26"/>
  <c r="M140" i="25"/>
  <c r="M140" i="26"/>
  <c r="M136" i="25"/>
  <c r="M136" i="26"/>
  <c r="M134" i="25"/>
  <c r="M134" i="26"/>
  <c r="M128" i="25"/>
  <c r="M128" i="26"/>
  <c r="M126" i="25"/>
  <c r="M126" i="26"/>
  <c r="M124" i="25"/>
  <c r="M124" i="26"/>
  <c r="K144" i="25"/>
  <c r="K144" i="26"/>
  <c r="K142" i="25"/>
  <c r="K142" i="26"/>
  <c r="K140" i="25"/>
  <c r="K140" i="26"/>
  <c r="K136" i="25"/>
  <c r="K136" i="26"/>
  <c r="K134" i="25"/>
  <c r="K134" i="26"/>
  <c r="K128" i="25"/>
  <c r="K128" i="26"/>
  <c r="K126" i="25"/>
  <c r="K126" i="26"/>
  <c r="K124" i="25"/>
  <c r="K124" i="26"/>
  <c r="K145" i="25"/>
  <c r="K145" i="26"/>
  <c r="K143" i="25"/>
  <c r="K143" i="26"/>
  <c r="K141" i="25"/>
  <c r="K141" i="26"/>
  <c r="K139" i="25"/>
  <c r="K139" i="26"/>
  <c r="K135" i="25"/>
  <c r="K135" i="26"/>
  <c r="K133" i="25"/>
  <c r="K133" i="26"/>
  <c r="K127" i="25"/>
  <c r="K127" i="26"/>
  <c r="K125" i="25"/>
  <c r="K125" i="26"/>
  <c r="K122" i="25"/>
  <c r="K122" i="26"/>
  <c r="I145" i="25"/>
  <c r="I145" i="26"/>
  <c r="I143" i="25"/>
  <c r="I143" i="26"/>
  <c r="I141" i="25"/>
  <c r="I141" i="26"/>
  <c r="I139" i="25"/>
  <c r="I139" i="26"/>
  <c r="I135" i="25"/>
  <c r="I135" i="26"/>
  <c r="I133" i="25"/>
  <c r="I133" i="26"/>
  <c r="I127" i="25"/>
  <c r="I127" i="26"/>
  <c r="I125" i="25"/>
  <c r="I125" i="26"/>
  <c r="I122" i="25"/>
  <c r="I122" i="26"/>
  <c r="I144" i="25"/>
  <c r="I144" i="26"/>
  <c r="I142" i="25"/>
  <c r="I142" i="26"/>
  <c r="I140" i="25"/>
  <c r="I140" i="26"/>
  <c r="I136" i="25"/>
  <c r="I136" i="26"/>
  <c r="I134" i="25"/>
  <c r="I134" i="26"/>
  <c r="I128" i="25"/>
  <c r="I128" i="26"/>
  <c r="I126" i="25"/>
  <c r="I126" i="26"/>
  <c r="I124" i="25"/>
  <c r="I124" i="26"/>
  <c r="G144" i="25"/>
  <c r="G144" i="26"/>
  <c r="G142" i="25"/>
  <c r="G142" i="26"/>
  <c r="G140" i="25"/>
  <c r="G140" i="26"/>
  <c r="G136" i="25"/>
  <c r="G136" i="26"/>
  <c r="G134" i="25"/>
  <c r="G134" i="26"/>
  <c r="G128" i="25"/>
  <c r="G128" i="26"/>
  <c r="G126" i="25"/>
  <c r="G126" i="26"/>
  <c r="G124" i="25"/>
  <c r="G124" i="26"/>
  <c r="G145" i="25"/>
  <c r="G145" i="26"/>
  <c r="G143" i="25"/>
  <c r="G143" i="26"/>
  <c r="G141" i="25"/>
  <c r="G141" i="26"/>
  <c r="G139" i="25"/>
  <c r="G139" i="26"/>
  <c r="G135" i="25"/>
  <c r="G135" i="26"/>
  <c r="G133" i="25"/>
  <c r="G133" i="26"/>
  <c r="G127" i="25"/>
  <c r="G127" i="26"/>
  <c r="G125" i="25"/>
  <c r="G125" i="26"/>
  <c r="G122" i="25"/>
  <c r="G122" i="26"/>
  <c r="E145" i="25"/>
  <c r="E145" i="26"/>
  <c r="E143" i="25"/>
  <c r="E143" i="26"/>
  <c r="E141" i="25"/>
  <c r="E141" i="26"/>
  <c r="E139" i="25"/>
  <c r="E139" i="26"/>
  <c r="E135" i="25"/>
  <c r="E135" i="26"/>
  <c r="E133" i="25"/>
  <c r="E133" i="26"/>
  <c r="E127" i="25"/>
  <c r="E127" i="26"/>
  <c r="E125" i="25"/>
  <c r="E125" i="26"/>
  <c r="E122" i="25"/>
  <c r="E122" i="26"/>
  <c r="E144" i="25"/>
  <c r="E144" i="26"/>
  <c r="E142" i="25"/>
  <c r="E142" i="26"/>
  <c r="E140" i="25"/>
  <c r="E140" i="26"/>
  <c r="E136" i="25"/>
  <c r="E136" i="26"/>
  <c r="E134" i="25"/>
  <c r="E134" i="26"/>
  <c r="E128" i="25"/>
  <c r="E128" i="26"/>
  <c r="E126" i="25"/>
  <c r="E126" i="26"/>
  <c r="E124" i="25"/>
  <c r="E124" i="26"/>
  <c r="Q91" i="25"/>
  <c r="Q91" i="26"/>
  <c r="Q114" i="25"/>
  <c r="Q114" i="26"/>
  <c r="Q102" i="25"/>
  <c r="Q102" i="26"/>
  <c r="Q93" i="25"/>
  <c r="Q93" i="26"/>
  <c r="Q90" i="25"/>
  <c r="Q90" i="26"/>
  <c r="Q51" i="25"/>
  <c r="Q51" i="26"/>
  <c r="Q42" i="25"/>
  <c r="Q42" i="26"/>
  <c r="Q29" i="25"/>
  <c r="Q29" i="26"/>
  <c r="Q23" i="25"/>
  <c r="Q23" i="26"/>
  <c r="Q128" i="25"/>
  <c r="Q128" i="26"/>
  <c r="M49" i="25"/>
  <c r="M49" i="26"/>
  <c r="E49" i="25"/>
  <c r="E49" i="26"/>
  <c r="O73" i="25"/>
  <c r="O73" i="26"/>
  <c r="E73" i="25"/>
  <c r="E73" i="26"/>
  <c r="Q15" i="25"/>
  <c r="Q15" i="26"/>
  <c r="Q170" i="24"/>
  <c r="Q11" i="25"/>
  <c r="Q11" i="26"/>
  <c r="Q135" i="25"/>
  <c r="Q135" i="26"/>
  <c r="K15" i="25"/>
  <c r="K15" i="26"/>
  <c r="Q10" i="25"/>
  <c r="Q10" i="26"/>
  <c r="Q12" i="25"/>
  <c r="Q12" i="26"/>
  <c r="F148" i="24"/>
  <c r="Q4" i="25"/>
  <c r="Q4" i="26"/>
  <c r="M3" i="26"/>
  <c r="K2" i="26"/>
  <c r="O71" i="23"/>
  <c r="O178" i="24"/>
  <c r="O128" i="23"/>
  <c r="O141" i="23"/>
  <c r="K135" i="23"/>
  <c r="R7" i="24"/>
  <c r="R25" i="24"/>
  <c r="D195" i="24" s="1"/>
  <c r="E25" i="23"/>
  <c r="R20" i="24"/>
  <c r="I4" i="23"/>
  <c r="R4" i="24"/>
  <c r="O170" i="24"/>
  <c r="M178" i="24"/>
  <c r="M170" i="24"/>
  <c r="M128" i="23"/>
  <c r="R128" i="24"/>
  <c r="K128" i="23"/>
  <c r="K178" i="24"/>
  <c r="R22" i="24"/>
  <c r="I22" i="23"/>
  <c r="R134" i="24"/>
  <c r="E178" i="24"/>
  <c r="E134" i="23"/>
  <c r="O84" i="25"/>
  <c r="M84" i="23"/>
  <c r="Q83" i="23"/>
  <c r="R102" i="24"/>
  <c r="I101" i="23"/>
  <c r="G3" i="23"/>
  <c r="G2" i="23" s="1"/>
  <c r="K170" i="24"/>
  <c r="K179" i="24" s="1"/>
  <c r="R55" i="24"/>
  <c r="I170" i="24"/>
  <c r="G170" i="24"/>
  <c r="R104" i="24"/>
  <c r="G104" i="23"/>
  <c r="R92" i="24"/>
  <c r="G92" i="23"/>
  <c r="R125" i="24"/>
  <c r="E125" i="23"/>
  <c r="R133" i="24"/>
  <c r="E133" i="23"/>
  <c r="E141" i="23"/>
  <c r="R142" i="24"/>
  <c r="E142" i="23"/>
  <c r="E84" i="23"/>
  <c r="R141" i="24"/>
  <c r="R71" i="24"/>
  <c r="E71" i="23"/>
  <c r="E66" i="23"/>
  <c r="K12" i="23"/>
  <c r="K84" i="23"/>
  <c r="I84" i="25"/>
  <c r="G84" i="25"/>
  <c r="R84" i="24"/>
  <c r="E170" i="24"/>
  <c r="K55" i="23"/>
  <c r="G2" i="24"/>
  <c r="G3" i="25"/>
  <c r="N146" i="23"/>
  <c r="N149" i="24" s="1"/>
  <c r="J112" i="23"/>
  <c r="J32" i="23"/>
  <c r="H107" i="23"/>
  <c r="H25" i="23"/>
  <c r="H87" i="23"/>
  <c r="H13" i="23"/>
  <c r="H10" i="23"/>
  <c r="F107" i="23"/>
  <c r="F10" i="23"/>
  <c r="F13" i="23"/>
  <c r="L112" i="23"/>
  <c r="L25" i="23"/>
  <c r="D143" i="25"/>
  <c r="D109" i="25"/>
  <c r="D107" i="25"/>
  <c r="D100" i="25"/>
  <c r="D79" i="25"/>
  <c r="D77" i="25"/>
  <c r="D75" i="25"/>
  <c r="D63" i="25"/>
  <c r="D53" i="25"/>
  <c r="D41" i="25"/>
  <c r="D32" i="25"/>
  <c r="D8" i="25"/>
  <c r="P109" i="25"/>
  <c r="P107" i="25"/>
  <c r="P100" i="25"/>
  <c r="P79" i="25"/>
  <c r="P77" i="25"/>
  <c r="P75" i="25"/>
  <c r="P63" i="25"/>
  <c r="P53" i="25"/>
  <c r="P41" i="25"/>
  <c r="P32" i="25"/>
  <c r="P19" i="25"/>
  <c r="P10" i="25"/>
  <c r="N143" i="25"/>
  <c r="N112" i="25"/>
  <c r="N110" i="25"/>
  <c r="N101" i="25"/>
  <c r="N92" i="25"/>
  <c r="N90" i="25"/>
  <c r="N80" i="25"/>
  <c r="N78" i="25"/>
  <c r="N64" i="25"/>
  <c r="N57" i="25"/>
  <c r="N54" i="25"/>
  <c r="N45" i="25"/>
  <c r="N40" i="25"/>
  <c r="N25" i="25"/>
  <c r="N8" i="25"/>
  <c r="L112" i="25"/>
  <c r="L110" i="25"/>
  <c r="L100" i="25"/>
  <c r="L79" i="25"/>
  <c r="L77" i="25"/>
  <c r="L75" i="25"/>
  <c r="L63" i="25"/>
  <c r="L53" i="25"/>
  <c r="L41" i="25"/>
  <c r="L32" i="25"/>
  <c r="L19" i="25"/>
  <c r="L10" i="25"/>
  <c r="J143" i="25"/>
  <c r="J109" i="25"/>
  <c r="J107" i="25"/>
  <c r="J100" i="25"/>
  <c r="J79" i="25"/>
  <c r="J77" i="25"/>
  <c r="J75" i="25"/>
  <c r="J63" i="25"/>
  <c r="J53" i="25"/>
  <c r="J41" i="25"/>
  <c r="J32" i="25"/>
  <c r="J19" i="25"/>
  <c r="J8" i="25"/>
  <c r="H112" i="25"/>
  <c r="H110" i="25"/>
  <c r="H101" i="25"/>
  <c r="H92" i="25"/>
  <c r="H90" i="25"/>
  <c r="H80" i="25"/>
  <c r="H78" i="25"/>
  <c r="H64" i="25"/>
  <c r="H57" i="25"/>
  <c r="H54" i="25"/>
  <c r="H45" i="25"/>
  <c r="H40" i="25"/>
  <c r="H19" i="25"/>
  <c r="H10" i="25"/>
  <c r="F143" i="25"/>
  <c r="F109" i="25"/>
  <c r="F107" i="25"/>
  <c r="F100" i="25"/>
  <c r="F79" i="25"/>
  <c r="F77" i="25"/>
  <c r="F75" i="25"/>
  <c r="F63" i="25"/>
  <c r="F53" i="25"/>
  <c r="F41" i="25"/>
  <c r="F32" i="25"/>
  <c r="F8" i="25"/>
  <c r="D112" i="25"/>
  <c r="D92" i="25"/>
  <c r="D90" i="25"/>
  <c r="D80" i="25"/>
  <c r="D78" i="25"/>
  <c r="D64" i="25"/>
  <c r="D57" i="25"/>
  <c r="D54" i="25"/>
  <c r="D45" i="25"/>
  <c r="D40" i="25"/>
  <c r="D25" i="25"/>
  <c r="D19" i="25"/>
  <c r="D10" i="25"/>
  <c r="P143" i="25"/>
  <c r="P112" i="25"/>
  <c r="P110" i="25"/>
  <c r="P101" i="25"/>
  <c r="P92" i="25"/>
  <c r="P90" i="25"/>
  <c r="P80" i="25"/>
  <c r="P78" i="25"/>
  <c r="P64" i="25"/>
  <c r="P57" i="25"/>
  <c r="P54" i="25"/>
  <c r="P45" i="25"/>
  <c r="P40" i="25"/>
  <c r="P25" i="25"/>
  <c r="P8" i="25"/>
  <c r="N109" i="25"/>
  <c r="N107" i="25"/>
  <c r="N100" i="25"/>
  <c r="N79" i="25"/>
  <c r="N77" i="25"/>
  <c r="N75" i="25"/>
  <c r="N63" i="25"/>
  <c r="N53" i="25"/>
  <c r="N41" i="25"/>
  <c r="N32" i="25"/>
  <c r="N19" i="25"/>
  <c r="N10" i="25"/>
  <c r="L143" i="25"/>
  <c r="L109" i="25"/>
  <c r="L101" i="25"/>
  <c r="L92" i="25"/>
  <c r="L90" i="25"/>
  <c r="L80" i="25"/>
  <c r="L78" i="25"/>
  <c r="L64" i="25"/>
  <c r="L57" i="25"/>
  <c r="L54" i="25"/>
  <c r="L45" i="25"/>
  <c r="L40" i="25"/>
  <c r="L25" i="25"/>
  <c r="L8" i="25"/>
  <c r="L107" i="25"/>
  <c r="J112" i="25"/>
  <c r="J110" i="25"/>
  <c r="J101" i="25"/>
  <c r="J92" i="25"/>
  <c r="J90" i="25"/>
  <c r="J80" i="25"/>
  <c r="J78" i="25"/>
  <c r="J64" i="25"/>
  <c r="J57" i="25"/>
  <c r="J54" i="25"/>
  <c r="J45" i="25"/>
  <c r="J40" i="25"/>
  <c r="J25" i="25"/>
  <c r="J10" i="25"/>
  <c r="H25" i="25"/>
  <c r="D197" i="24" l="1"/>
  <c r="D196" i="24"/>
  <c r="D194" i="24"/>
  <c r="E179" i="24"/>
  <c r="M259" i="24"/>
  <c r="N256" i="24"/>
  <c r="D188" i="24"/>
  <c r="D221" i="24" s="1"/>
  <c r="D187" i="24"/>
  <c r="D184" i="24"/>
  <c r="D219" i="24" s="1"/>
  <c r="B149" i="24"/>
  <c r="D192" i="24"/>
  <c r="D186" i="24"/>
  <c r="D218" i="24" s="1"/>
  <c r="P146" i="23"/>
  <c r="P149" i="24" s="1"/>
  <c r="O179" i="24"/>
  <c r="D191" i="24"/>
  <c r="K3" i="24"/>
  <c r="Q179" i="24"/>
  <c r="N260" i="24"/>
  <c r="M257" i="24"/>
  <c r="B171" i="24" s="1"/>
  <c r="N259" i="24"/>
  <c r="D185" i="24"/>
  <c r="D220" i="24" s="1"/>
  <c r="M256" i="24"/>
  <c r="D190" i="24"/>
  <c r="D189" i="24"/>
  <c r="I179" i="24"/>
  <c r="G179" i="24"/>
  <c r="M179" i="24"/>
  <c r="I3" i="23"/>
  <c r="K3" i="23" s="1"/>
  <c r="O3" i="26"/>
  <c r="M2" i="26"/>
  <c r="H146" i="23"/>
  <c r="H149" i="24" s="1"/>
  <c r="F146" i="23"/>
  <c r="F149" i="24" s="1"/>
  <c r="J146" i="23"/>
  <c r="J149" i="24" s="1"/>
  <c r="R170" i="24"/>
  <c r="R179" i="24" s="1"/>
  <c r="G2" i="25"/>
  <c r="I3" i="25"/>
  <c r="P146" i="25"/>
  <c r="P151" i="24" s="1"/>
  <c r="F146" i="25"/>
  <c r="F151" i="24" s="1"/>
  <c r="H146" i="25"/>
  <c r="H151" i="24" s="1"/>
  <c r="L146" i="23"/>
  <c r="L149" i="24" s="1"/>
  <c r="N146" i="25"/>
  <c r="N151" i="24" s="1"/>
  <c r="D146" i="25"/>
  <c r="D151" i="24" s="1"/>
  <c r="L146" i="25"/>
  <c r="L151" i="24" s="1"/>
  <c r="J146" i="25"/>
  <c r="J151" i="24" s="1"/>
  <c r="M3" i="24" l="1"/>
  <c r="K2" i="24"/>
  <c r="D222" i="24"/>
  <c r="D223" i="24"/>
  <c r="S182" i="24"/>
  <c r="I2" i="23"/>
  <c r="Q3" i="26"/>
  <c r="Q2" i="26" s="1"/>
  <c r="O2" i="26"/>
  <c r="K2" i="23"/>
  <c r="M3" i="23"/>
  <c r="R146" i="23"/>
  <c r="R149" i="24" s="1"/>
  <c r="I2" i="25"/>
  <c r="K3" i="25"/>
  <c r="R146" i="25"/>
  <c r="R151" i="24" s="1"/>
  <c r="B150" i="24" l="1"/>
  <c r="S150" i="24"/>
  <c r="M2" i="24"/>
  <c r="O3" i="24"/>
  <c r="D224" i="24"/>
  <c r="B152" i="24"/>
  <c r="B162" i="24"/>
  <c r="S162" i="24" s="1"/>
  <c r="E171" i="24"/>
  <c r="E172" i="24" s="1"/>
  <c r="K171" i="24"/>
  <c r="K176" i="24" s="1"/>
  <c r="K177" i="24" s="1"/>
  <c r="M171" i="24"/>
  <c r="M176" i="24" s="1"/>
  <c r="M177" i="24" s="1"/>
  <c r="S183" i="24"/>
  <c r="R171" i="24"/>
  <c r="R172" i="24" s="1"/>
  <c r="O171" i="24"/>
  <c r="O176" i="24" s="1"/>
  <c r="O177" i="24" s="1"/>
  <c r="I171" i="24"/>
  <c r="I176" i="24" s="1"/>
  <c r="I177" i="24" s="1"/>
  <c r="Q171" i="24"/>
  <c r="Q176" i="24" s="1"/>
  <c r="Q177" i="24" s="1"/>
  <c r="G171" i="24"/>
  <c r="G176" i="24" s="1"/>
  <c r="G177" i="24" s="1"/>
  <c r="M2" i="23"/>
  <c r="O3" i="23"/>
  <c r="K2" i="25"/>
  <c r="M3" i="25"/>
  <c r="O2" i="24" l="1"/>
  <c r="Q3" i="24"/>
  <c r="E176" i="24"/>
  <c r="E177" i="24" s="1"/>
  <c r="F173" i="24"/>
  <c r="G172" i="24"/>
  <c r="I172" i="24" s="1"/>
  <c r="K172" i="24" s="1"/>
  <c r="M172" i="24" s="1"/>
  <c r="O172" i="24" s="1"/>
  <c r="Q172" i="24" s="1"/>
  <c r="S151" i="24"/>
  <c r="B151" i="24"/>
  <c r="O2" i="23"/>
  <c r="Q3" i="23"/>
  <c r="Q2" i="23" s="1"/>
  <c r="M2" i="25"/>
  <c r="O3" i="25"/>
  <c r="Q2" i="24" l="1"/>
  <c r="R178" i="24"/>
  <c r="G173" i="24"/>
  <c r="G180" i="24" s="1"/>
  <c r="O2" i="25"/>
  <c r="Q3" i="25"/>
  <c r="Q2" i="25" s="1"/>
  <c r="G174" i="24" l="1"/>
  <c r="G175" i="24" s="1"/>
  <c r="H173" i="24"/>
  <c r="I173" i="24" s="1"/>
  <c r="I174" i="24" l="1"/>
  <c r="I175" i="24" s="1"/>
  <c r="I180" i="24"/>
  <c r="J173" i="24"/>
  <c r="K173" i="24" s="1"/>
  <c r="K180" i="24" s="1"/>
  <c r="K174" i="24" l="1"/>
  <c r="K175" i="24" s="1"/>
  <c r="L173" i="24"/>
  <c r="M173" i="24" s="1"/>
  <c r="M174" i="24" l="1"/>
  <c r="M175" i="24" s="1"/>
  <c r="M180" i="24"/>
  <c r="N173" i="24"/>
  <c r="O173" i="24" s="1"/>
  <c r="O174" i="24" l="1"/>
  <c r="O175" i="24" s="1"/>
  <c r="O180" i="24"/>
  <c r="P173" i="24"/>
  <c r="Q173" i="24" s="1"/>
  <c r="Q174" i="24" l="1"/>
  <c r="Q175" i="24" s="1"/>
  <c r="Q180" i="24"/>
  <c r="R173" i="24"/>
  <c r="R174" i="24" l="1"/>
  <c r="R175" i="24" s="1"/>
  <c r="R18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Geoff Edwards</author>
    <author>geoffrey alan edwards</author>
    <author>geoff edwards</author>
    <author>Geoffrey Edwards</author>
  </authors>
  <commentList>
    <comment ref="C2" authorId="0" shapeId="0" xr:uid="{00000000-0006-0000-0000-000003000000}">
      <text>
        <r>
          <rPr>
            <b/>
            <sz val="10"/>
            <color indexed="81"/>
            <rFont val="Tahoma"/>
            <family val="2"/>
          </rPr>
          <t>Geoff Edwards:</t>
        </r>
        <r>
          <rPr>
            <sz val="10"/>
            <color indexed="81"/>
            <rFont val="Tahoma"/>
            <family val="2"/>
          </rPr>
          <t xml:space="preserve">
Alter this entry as appropriate.
</t>
        </r>
      </text>
    </comment>
    <comment ref="T2" authorId="0" shapeId="0" xr:uid="{00000000-0006-0000-0000-000004000000}">
      <text>
        <r>
          <rPr>
            <sz val="10"/>
            <color indexed="81"/>
            <rFont val="Tahoma"/>
            <family val="2"/>
          </rPr>
          <t xml:space="preserve">US Dept of Agriculture Food List reference numbers. To check make sure under Select Source that Standard List is selected when an NDB No. is entered. 
</t>
        </r>
      </text>
    </comment>
    <comment ref="E3" authorId="1" shapeId="0" xr:uid="{00000000-0006-0000-0000-000005000000}">
      <text>
        <r>
          <rPr>
            <b/>
            <sz val="8"/>
            <color indexed="81"/>
            <rFont val="Tahoma"/>
            <family val="2"/>
          </rPr>
          <t xml:space="preserve">This date is used to calculate the  the rest of the week. Make sure it is Sunday's date., otherwise the week will start on a different day. You may prefer that option though. The first day of  the week has been set to Sunday.
</t>
        </r>
      </text>
    </comment>
    <comment ref="C4" authorId="2" shapeId="0" xr:uid="{30324F69-9D43-4478-9553-387DFA1F83B7}">
      <text>
        <r>
          <rPr>
            <b/>
            <sz val="9"/>
            <color indexed="81"/>
            <rFont val="Tahoma"/>
            <family val="2"/>
          </rPr>
          <t xml:space="preserve">An apple of about 60mm diameter weighs 100g
</t>
        </r>
      </text>
    </comment>
    <comment ref="C5" authorId="0" shapeId="0" xr:uid="{00000000-0006-0000-0000-000006000000}">
      <text>
        <r>
          <rPr>
            <sz val="10"/>
            <color indexed="81"/>
            <rFont val="Tahoma"/>
            <family val="2"/>
          </rPr>
          <t xml:space="preserve">Apple pie enriched flour
</t>
        </r>
      </text>
    </comment>
    <comment ref="T5" authorId="0" shapeId="0" xr:uid="{00000000-0006-0000-0000-000007000000}">
      <text>
        <r>
          <rPr>
            <sz val="10"/>
            <color indexed="81"/>
            <rFont val="Tahoma"/>
            <family val="2"/>
          </rPr>
          <t xml:space="preserve">apple pie but used same data for apple crumble.
</t>
        </r>
      </text>
    </comment>
    <comment ref="C6" authorId="2" shapeId="0" xr:uid="{B4A69091-B8EA-4DDC-878A-BBB0AC65CEB1}">
      <text>
        <r>
          <rPr>
            <b/>
            <sz val="9"/>
            <color indexed="81"/>
            <rFont val="Tahoma"/>
            <family val="2"/>
          </rPr>
          <t>geoff edwards:</t>
        </r>
        <r>
          <rPr>
            <sz val="9"/>
            <color indexed="81"/>
            <rFont val="Tahoma"/>
            <family val="2"/>
          </rPr>
          <t xml:space="preserve">
Fresh Apricot 48 calories less nutrients than dried except for vitamin C less in dried</t>
        </r>
      </text>
    </comment>
    <comment ref="C8" authorId="3" shapeId="0" xr:uid="{00000000-0006-0000-0000-000008000000}">
      <text>
        <r>
          <rPr>
            <sz val="8"/>
            <color indexed="81"/>
            <rFont val="Tahoma"/>
            <family val="2"/>
          </rPr>
          <t xml:space="preserve">a small tin 50g  drained is 30g fish and 20g oil. 
List is per 100g
</t>
        </r>
      </text>
    </comment>
    <comment ref="C10" authorId="0" shapeId="0" xr:uid="{00000000-0006-0000-0000-000009000000}">
      <text>
        <r>
          <rPr>
            <sz val="10"/>
            <color indexed="81"/>
            <rFont val="Tahoma"/>
            <family val="2"/>
          </rPr>
          <t>The USDA Standard Food List data is for nutrients and weights for the edible portion. The ratio of flesh to seed and skin is 60-70%. The unit is 100g so only 60-70% of a whole fruit needs to be entered. Eg. for a 148g fruit enter: "=1.48*0.65"</t>
        </r>
      </text>
    </comment>
    <comment ref="C11" authorId="0" shapeId="0" xr:uid="{00000000-0006-0000-0000-00000A000000}">
      <text>
        <r>
          <rPr>
            <sz val="10"/>
            <color indexed="81"/>
            <rFont val="Tahoma"/>
            <family val="2"/>
          </rPr>
          <t>NB 100g.  rasher thick 50g thin 30g
grilled bacon loses weight - 30g reduces to 15g (50 percent loss of weight)</t>
        </r>
      </text>
    </comment>
    <comment ref="C12" authorId="0" shapeId="0" xr:uid="{00000000-0006-0000-0000-00000B000000}">
      <text>
        <r>
          <rPr>
            <sz val="10"/>
            <color indexed="81"/>
            <rFont val="Tahoma"/>
            <family val="2"/>
          </rPr>
          <t xml:space="preserve">flesh is 64% of the weight. Either weigh the banana skinned or enter
weight*0.64 A bunch or hand of bananas has varying size of "fingers"
</t>
        </r>
      </text>
    </comment>
    <comment ref="C13" authorId="3" shapeId="0" xr:uid="{00000000-0006-0000-0000-00000C000000}">
      <text>
        <r>
          <rPr>
            <sz val="8"/>
            <color indexed="81"/>
            <rFont val="Tahoma"/>
            <family val="2"/>
          </rPr>
          <t xml:space="preserve">etc covers other sprouted seeds inc beans
adjust if necessary
</t>
        </r>
      </text>
    </comment>
    <comment ref="C14" authorId="0" shapeId="0" xr:uid="{00000000-0006-0000-0000-00000D000000}">
      <text>
        <r>
          <rPr>
            <sz val="10"/>
            <color indexed="81"/>
            <rFont val="Tahoma"/>
            <family val="2"/>
          </rPr>
          <t xml:space="preserve">USDA Ref "snap bean"
11053
</t>
        </r>
      </text>
    </comment>
    <comment ref="C15" authorId="0" shapeId="0" xr:uid="{00000000-0006-0000-0000-00000E000000}">
      <text>
        <r>
          <rPr>
            <sz val="10"/>
            <color indexed="81"/>
            <rFont val="Tahoma"/>
            <family val="2"/>
          </rPr>
          <t xml:space="preserve">canned in tomato sauce
</t>
        </r>
      </text>
    </comment>
    <comment ref="C16" authorId="2" shapeId="0" xr:uid="{D556D47B-0F86-4071-A686-F98928D46EB3}">
      <text>
        <r>
          <rPr>
            <b/>
            <sz val="9"/>
            <color indexed="81"/>
            <rFont val="Tahoma"/>
            <family val="2"/>
          </rPr>
          <t>geoff edwards:</t>
        </r>
        <r>
          <rPr>
            <sz val="9"/>
            <color indexed="81"/>
            <rFont val="Tahoma"/>
            <family val="2"/>
          </rPr>
          <t xml:space="preserve">
could use this category for beef curry</t>
        </r>
      </text>
    </comment>
    <comment ref="C17" authorId="2" shapeId="0" xr:uid="{F7D5394F-074D-4599-ADBB-8A321D51A88D}">
      <text>
        <r>
          <rPr>
            <b/>
            <sz val="9"/>
            <color indexed="81"/>
            <rFont val="Tahoma"/>
            <family val="2"/>
          </rPr>
          <t>geoff edwards:</t>
        </r>
        <r>
          <rPr>
            <sz val="9"/>
            <color indexed="81"/>
            <rFont val="Tahoma"/>
            <family val="2"/>
          </rPr>
          <t xml:space="preserve">
NB 113g is equal to 1/4 pound. </t>
        </r>
      </text>
    </comment>
    <comment ref="C18" authorId="0" shapeId="0" xr:uid="{00000000-0006-0000-0000-00000F000000}">
      <text>
        <r>
          <rPr>
            <sz val="10"/>
            <color indexed="81"/>
            <rFont val="Tahoma"/>
            <family val="2"/>
          </rPr>
          <t xml:space="preserve">Baxters baby beets 20g these are pickled though
</t>
        </r>
      </text>
    </comment>
    <comment ref="C19" authorId="0" shapeId="0" xr:uid="{00000000-0006-0000-0000-000010000000}">
      <text>
        <r>
          <rPr>
            <sz val="10"/>
            <color indexed="81"/>
            <rFont val="Tahoma"/>
            <family val="2"/>
          </rPr>
          <t xml:space="preserve">Blackberries are similar to blueberries possibly more nutritious. Only blackberry data has been added.
</t>
        </r>
      </text>
    </comment>
    <comment ref="C20" authorId="0" shapeId="0" xr:uid="{00000000-0006-0000-0000-000011000000}">
      <text>
        <r>
          <rPr>
            <sz val="10"/>
            <color indexed="81"/>
            <rFont val="Tahoma"/>
            <family val="2"/>
          </rPr>
          <t xml:space="preserve">Wholemeal/wholewheat bread machine slice is 60-80g NB the entry is per 100g. Tortilla (wraps)186cal (size 250mm 10 inches) Enter 0.75 or 0.6. Tesco Ancient Grain Roll 231 cal Enter number of rolls *231/252
</t>
        </r>
      </text>
    </comment>
    <comment ref="C21" authorId="0" shapeId="0" xr:uid="{00000000-0006-0000-0000-000012000000}">
      <text>
        <r>
          <rPr>
            <sz val="10"/>
            <color indexed="81"/>
            <rFont val="Tahoma"/>
            <family val="2"/>
          </rPr>
          <t xml:space="preserve">enter 1.6 for slice of bread with spread and Nutella or similar chocolate spread. Hot cross bun 80g
</t>
        </r>
      </text>
    </comment>
    <comment ref="C22" authorId="3" shapeId="0" xr:uid="{00000000-0006-0000-0000-000013000000}">
      <text>
        <r>
          <rPr>
            <sz val="8"/>
            <color indexed="81"/>
            <rFont val="Tahoma"/>
            <family val="2"/>
          </rPr>
          <t xml:space="preserve">This entry is for currant buns per 100g. single bun may be 60g 218cals or 0.8 Hob Nob biscuit chocolate are 90 cal each. Enter 0.33 for each biscuit.Xmas pudding is variable. The weight of a portion may be 200g in which case the portion entry needs to be "=2.0*335/280" without the quotes.
</t>
        </r>
      </text>
    </comment>
    <comment ref="C25" authorId="0" shapeId="0" xr:uid="{00000000-0006-0000-0000-000014000000}">
      <text>
        <r>
          <rPr>
            <sz val="10"/>
            <color indexed="81"/>
            <rFont val="Tahoma"/>
            <family val="2"/>
          </rPr>
          <t xml:space="preserve">salted butter. Simply ignore Salt content if you use unsalted butter
</t>
        </r>
      </text>
    </comment>
    <comment ref="C26" authorId="0" shapeId="0" xr:uid="{00000000-0006-0000-0000-000015000000}">
      <text>
        <r>
          <rPr>
            <sz val="10"/>
            <color indexed="81"/>
            <rFont val="Tahoma"/>
            <family val="2"/>
          </rPr>
          <t xml:space="preserve">Rapeseed oil added to Cooking Oil in chart.  Butter content 57%. Spreadable butter Anchor brand.
</t>
        </r>
      </text>
    </comment>
    <comment ref="C30" authorId="2" shapeId="0" xr:uid="{371B8464-1255-4AD2-97F2-020FC53BDE4E}">
      <text>
        <r>
          <rPr>
            <b/>
            <sz val="9"/>
            <color indexed="81"/>
            <rFont val="Tahoma"/>
            <family val="2"/>
          </rPr>
          <t>geoff edwards:</t>
        </r>
        <r>
          <rPr>
            <sz val="9"/>
            <color indexed="81"/>
            <rFont val="Tahoma"/>
            <family val="2"/>
          </rPr>
          <t xml:space="preserve">
A stick weighs about 50g</t>
        </r>
      </text>
    </comment>
    <comment ref="C43" authorId="2" shapeId="0" xr:uid="{7D30F069-B303-4E87-BB82-3D984E04570B}">
      <text>
        <r>
          <rPr>
            <sz val="9"/>
            <color indexed="81"/>
            <rFont val="Tahoma"/>
            <family val="2"/>
          </rPr>
          <t xml:space="preserve">Stagg Classic Chili Hormel Foods. kcal 130.  23%meat, and 77%vegetable
</t>
        </r>
      </text>
    </comment>
    <comment ref="B44" authorId="0" shapeId="0" xr:uid="{00000000-0006-0000-0000-000016000000}">
      <text>
        <r>
          <rPr>
            <sz val="10"/>
            <color indexed="81"/>
            <rFont val="Tahoma"/>
            <family val="2"/>
          </rPr>
          <t xml:space="preserve">Dark chocolate 60-69% cacao solids. </t>
        </r>
      </text>
    </comment>
    <comment ref="C45" authorId="3" shapeId="0" xr:uid="{00000000-0006-0000-0000-000017000000}">
      <text>
        <r>
          <rPr>
            <sz val="8"/>
            <color indexed="81"/>
            <rFont val="Tahoma"/>
            <family val="2"/>
          </rPr>
          <t xml:space="preserve"> weigh oil that is used - I use a drizzler for this each use or add total at the end of the week.Since food consumed takes account of fats/oils there is little point in recording the separate use.
.
</t>
        </r>
      </text>
    </comment>
    <comment ref="A47" authorId="0" shapeId="0" xr:uid="{00000000-0006-0000-0000-000018000000}">
      <text>
        <r>
          <rPr>
            <b/>
            <sz val="10"/>
            <color indexed="81"/>
            <rFont val="Tahoma"/>
            <family val="2"/>
          </rPr>
          <t>Geoff Edwards:</t>
        </r>
        <r>
          <rPr>
            <sz val="10"/>
            <color indexed="81"/>
            <rFont val="Tahoma"/>
            <family val="2"/>
          </rPr>
          <t xml:space="preserve">
awaiting data potatoes, pastry and turnip/swede
</t>
        </r>
      </text>
    </comment>
    <comment ref="C47" authorId="0" shapeId="0" xr:uid="{00000000-0006-0000-0000-000019000000}">
      <text>
        <r>
          <rPr>
            <sz val="10"/>
            <color indexed="81"/>
            <rFont val="Tahoma"/>
            <family val="2"/>
          </rPr>
          <t>calories recorded as 1/3 meat,vegetables and pastry. This is slightly inaccurate as weight for weight there are less calories in vegetables and the pastry could be either short crust or flaky
This entry could be used for a meat pie as well</t>
        </r>
      </text>
    </comment>
    <comment ref="C50" authorId="0" shapeId="0" xr:uid="{00000000-0006-0000-0000-00001A000000}">
      <text>
        <r>
          <rPr>
            <sz val="10"/>
            <color indexed="81"/>
            <rFont val="Tahoma"/>
            <family val="2"/>
          </rPr>
          <t xml:space="preserve">100ml 466 cals double cream. 510 cals clotted cream. Two tablespoons is 30ml
</t>
        </r>
      </text>
    </comment>
    <comment ref="C51" authorId="0" shapeId="0" xr:uid="{00000000-0006-0000-0000-00001B000000}">
      <text>
        <r>
          <rPr>
            <sz val="10"/>
            <color indexed="81"/>
            <rFont val="Tahoma"/>
            <family val="2"/>
          </rPr>
          <t xml:space="preserve">fat added to Cooking Oil
from Crisps. US Chips
</t>
        </r>
      </text>
    </comment>
    <comment ref="C54" authorId="2" shapeId="0" xr:uid="{40969703-D0B5-46A3-A4AA-AB4AE5416369}">
      <text>
        <r>
          <rPr>
            <b/>
            <sz val="9"/>
            <color indexed="81"/>
            <rFont val="Tahoma"/>
            <family val="2"/>
          </rPr>
          <t>geoff edwards:</t>
        </r>
        <r>
          <rPr>
            <sz val="9"/>
            <color indexed="81"/>
            <rFont val="Tahoma"/>
            <family val="2"/>
          </rPr>
          <t xml:space="preserve">
Asingle date inc the stone weighs 10g</t>
        </r>
      </text>
    </comment>
    <comment ref="C55" authorId="0" shapeId="0" xr:uid="{00000000-0006-0000-0000-00001C000000}">
      <text>
        <r>
          <rPr>
            <sz val="10"/>
            <color indexed="81"/>
            <rFont val="Tahoma"/>
            <family val="2"/>
          </rPr>
          <t xml:space="preserve">by weight. For size:
extra large 73g
large 68g
medium 58g
small 50g
NB mean size weights. US size categories are smaller. 
Enter 0.73 for extra large, 0.68 for large etc
</t>
        </r>
      </text>
    </comment>
    <comment ref="C56" authorId="0" shapeId="0" xr:uid="{00000000-0006-0000-0000-00001D000000}">
      <text>
        <r>
          <rPr>
            <sz val="10"/>
            <color indexed="81"/>
            <rFont val="Tahoma"/>
            <family val="2"/>
          </rPr>
          <t xml:space="preserve">Average fig weighs 14g A portion a day is 28g.
</t>
        </r>
      </text>
    </comment>
    <comment ref="C60" authorId="0" shapeId="0" xr:uid="{00000000-0006-0000-0000-00001E000000}">
      <text>
        <r>
          <rPr>
            <sz val="10"/>
            <color indexed="81"/>
            <rFont val="Tahoma"/>
            <family val="2"/>
          </rPr>
          <t xml:space="preserve">Fruit cocktail: peach, pineapple,pear,grape and cherry in a light syrup.
</t>
        </r>
      </text>
    </comment>
    <comment ref="C61" authorId="0" shapeId="0" xr:uid="{00000000-0006-0000-0000-00001F000000}">
      <text>
        <r>
          <rPr>
            <sz val="10"/>
            <color indexed="81"/>
            <rFont val="Tahoma"/>
            <family val="2"/>
          </rPr>
          <t xml:space="preserve">Data USDA Collards
</t>
        </r>
      </text>
    </comment>
    <comment ref="C64" authorId="0" shapeId="0" xr:uid="{00000000-0006-0000-0000-000020000000}">
      <text>
        <r>
          <rPr>
            <sz val="10"/>
            <color indexed="81"/>
            <rFont val="Tahoma"/>
            <family val="2"/>
          </rPr>
          <t xml:space="preserve">Vanilla light
540g per litre
</t>
        </r>
      </text>
    </comment>
    <comment ref="C66" authorId="0" shapeId="0" xr:uid="{00000000-0006-0000-0000-000021000000}">
      <text>
        <r>
          <rPr>
            <sz val="10"/>
            <color indexed="81"/>
            <rFont val="Tahoma"/>
            <family val="2"/>
          </rPr>
          <t xml:space="preserve">one kipper in a pack is about 100g. The data is for 100g. 150g kipper would entered as 1.5 portion
</t>
        </r>
      </text>
    </comment>
    <comment ref="C67" authorId="0" shapeId="0" xr:uid="{00000000-0006-0000-0000-000022000000}">
      <text>
        <r>
          <rPr>
            <sz val="10"/>
            <color indexed="81"/>
            <rFont val="Tahoma"/>
            <family val="2"/>
          </rPr>
          <t xml:space="preserve">one kiwifruit weighs about 90g including the skin which is edible.
</t>
        </r>
      </text>
    </comment>
    <comment ref="C71" authorId="0" shapeId="0" xr:uid="{00000000-0006-0000-0000-000023000000}">
      <text>
        <r>
          <rPr>
            <sz val="10"/>
            <color indexed="81"/>
            <rFont val="Tahoma"/>
            <family val="2"/>
          </rPr>
          <t xml:space="preserve">100g is about two cups
</t>
        </r>
      </text>
    </comment>
    <comment ref="C72" authorId="0" shapeId="0" xr:uid="{00000000-0006-0000-0000-000024000000}">
      <text>
        <r>
          <rPr>
            <sz val="10"/>
            <color indexed="81"/>
            <rFont val="Tahoma"/>
            <family val="2"/>
          </rPr>
          <t xml:space="preserve">limited data minerals missing
</t>
        </r>
      </text>
    </comment>
    <comment ref="C75" authorId="0" shapeId="0" xr:uid="{00000000-0006-0000-0000-000025000000}">
      <text>
        <r>
          <rPr>
            <sz val="10"/>
            <color indexed="81"/>
            <rFont val="Tahoma"/>
            <family val="2"/>
          </rPr>
          <t xml:space="preserve">mango stone 50g
</t>
        </r>
      </text>
    </comment>
    <comment ref="C78" authorId="0" shapeId="0" xr:uid="{00000000-0006-0000-0000-000026000000}">
      <text>
        <r>
          <rPr>
            <sz val="10"/>
            <color indexed="81"/>
            <rFont val="Tahoma"/>
            <family val="2"/>
          </rPr>
          <t xml:space="preserve">NB milk is listd in 100g amounts. For convenience a cup can be regarded as being 250g. 
</t>
        </r>
      </text>
    </comment>
    <comment ref="C82" authorId="0" shapeId="0" xr:uid="{00000000-0006-0000-0000-000027000000}">
      <text>
        <r>
          <rPr>
            <sz val="10"/>
            <color indexed="81"/>
            <rFont val="Tahoma"/>
            <family val="2"/>
          </rPr>
          <t xml:space="preserve">open cup mushroom white weighs about 20g inc stalks. Stir-fried in water no fat (USDA data) Entry is for 100g add 120cal for oliver oil stir fry tablespoon
</t>
        </r>
      </text>
    </comment>
    <comment ref="C83" authorId="3" shapeId="0" xr:uid="{00000000-0006-0000-0000-000028000000}">
      <text>
        <r>
          <rPr>
            <sz val="10"/>
            <color indexed="81"/>
            <rFont val="Tahoma"/>
            <family val="2"/>
          </rPr>
          <t xml:space="preserve">for olives in brine 140 (calories per 100g) enter 0.8
single olive weighs 4gm
Black olives (dry) are 353cals per 100g. Olives are lighter 3g each. Multiply by a factor of 2 times weight
</t>
        </r>
      </text>
    </comment>
    <comment ref="C84" authorId="0" shapeId="0" xr:uid="{00000000-0006-0000-0000-000029000000}">
      <text>
        <r>
          <rPr>
            <sz val="10"/>
            <color indexed="81"/>
            <rFont val="Tahoma"/>
            <family val="2"/>
          </rPr>
          <t xml:space="preserve">Vitamin A 101µ 
Vitamin K 498.6µ
steam lightly to neutralise the stinging effect.
</t>
        </r>
      </text>
    </comment>
    <comment ref="C86" authorId="0" shapeId="0" xr:uid="{00000000-0006-0000-0000-00002A000000}">
      <text>
        <r>
          <rPr>
            <b/>
            <sz val="10"/>
            <color indexed="81"/>
            <rFont val="Tahoma"/>
            <family val="2"/>
          </rPr>
          <t xml:space="preserve">for roasted soy beans use =0.7*(weight as a percentage)
</t>
        </r>
        <r>
          <rPr>
            <sz val="10"/>
            <color indexed="81"/>
            <rFont val="Tahoma"/>
            <family val="2"/>
          </rPr>
          <t xml:space="preserve">
</t>
        </r>
      </text>
    </comment>
    <comment ref="C87" authorId="0" shapeId="0" xr:uid="{00000000-0006-0000-0000-00002B000000}">
      <text>
        <r>
          <rPr>
            <b/>
            <sz val="10"/>
            <color indexed="81"/>
            <rFont val="Tahoma"/>
            <family val="2"/>
          </rPr>
          <t>600 cals per 100gm shelled. Half the weight for in shell nuts (package weight)</t>
        </r>
      </text>
    </comment>
    <comment ref="C88" authorId="0" shapeId="0" xr:uid="{00000000-0006-0000-0000-00002C000000}">
      <text>
        <r>
          <rPr>
            <sz val="10"/>
            <color indexed="81"/>
            <rFont val="Tahoma"/>
            <family val="2"/>
          </rPr>
          <t xml:space="preserve">Sesame seed roasted data is not for the sweet so increase in carbs required. Sesame Snaps (product) is 49% sesame seed and weighs 30g. Enter 0.15 and also 15g glucose/sugar -four teaspoons. (one teaspoon is 4g)
NB Data is per 100g
</t>
        </r>
      </text>
    </comment>
    <comment ref="C91" authorId="3" shapeId="0" xr:uid="{00000000-0006-0000-0000-00002D000000}">
      <text>
        <r>
          <rPr>
            <sz val="10"/>
            <color indexed="81"/>
            <rFont val="Tahoma"/>
            <family val="2"/>
          </rPr>
          <t xml:space="preserve">For grapefruit enter 1.5 *weight - if you eat sugar list 
that separately.
Data per 100g. An average orange is 180g unpeeled. Peeled it weighs 146g. Ratio of peel to fruit is 0.8
</t>
        </r>
      </text>
    </comment>
    <comment ref="C92" authorId="0" shapeId="0" xr:uid="{00000000-0006-0000-0000-00002E000000}">
      <text>
        <r>
          <rPr>
            <sz val="10"/>
            <color indexed="81"/>
            <rFont val="Tahoma"/>
            <family val="2"/>
          </rPr>
          <t xml:space="preserve">pint of whole milk.
Two large eggs
cup of flour
Unit is per 100g An eight inch pancake weighs about 70g
</t>
        </r>
      </text>
    </comment>
    <comment ref="C100" authorId="3" shapeId="0" xr:uid="{00000000-0006-0000-0000-000030000000}">
      <text>
        <r>
          <rPr>
            <sz val="8"/>
            <color indexed="81"/>
            <rFont val="Tahoma"/>
            <family val="2"/>
          </rPr>
          <t xml:space="preserve">porridge half a cup of oats ≈75g  to a cup of water or milk if milk add to milk
</t>
        </r>
      </text>
    </comment>
    <comment ref="C101" authorId="2" shapeId="0" xr:uid="{73E86A9D-777B-480B-A1C7-E8242D609499}">
      <text>
        <r>
          <rPr>
            <sz val="9"/>
            <color indexed="81"/>
            <rFont val="Tahoma"/>
            <family val="2"/>
          </rPr>
          <t xml:space="preserve">For crisps see NDB No 399809
</t>
        </r>
      </text>
    </comment>
    <comment ref="C103" authorId="0" shapeId="0" xr:uid="{00000000-0006-0000-0000-000031000000}">
      <text>
        <r>
          <rPr>
            <sz val="10"/>
            <color indexed="81"/>
            <rFont val="Tahoma"/>
            <family val="2"/>
          </rPr>
          <t xml:space="preserve">Baked in skin no salt
</t>
        </r>
      </text>
    </comment>
    <comment ref="C105" authorId="0" shapeId="0" xr:uid="{00000000-0006-0000-0000-000032000000}">
      <text>
        <r>
          <rPr>
            <sz val="10"/>
            <color indexed="81"/>
            <rFont val="Tahoma"/>
            <family val="2"/>
          </rPr>
          <t xml:space="preserve">Typical pizza 355g
</t>
        </r>
      </text>
    </comment>
    <comment ref="C106" authorId="0" shapeId="0" xr:uid="{00000000-0006-0000-0000-000033000000}">
      <text>
        <r>
          <rPr>
            <sz val="10"/>
            <color indexed="81"/>
            <rFont val="Tahoma"/>
            <family val="2"/>
          </rPr>
          <t xml:space="preserve">plum average 66g
Damson 14g -30g each
Cherries and other unlisted stone fruit can be used here
</t>
        </r>
      </text>
    </comment>
    <comment ref="C110" authorId="2" shapeId="0" xr:uid="{17482E85-CC17-48C0-B53F-0FBD667E8D8C}">
      <text>
        <r>
          <rPr>
            <sz val="9"/>
            <color indexed="81"/>
            <rFont val="Tahoma"/>
            <family val="2"/>
          </rPr>
          <t xml:space="preserve">Rice, white cooked. NDB number 20055. 97Kcal 
</t>
        </r>
      </text>
    </comment>
    <comment ref="C111" authorId="2" shapeId="0" xr:uid="{A7E4B58F-6F77-4B03-85A1-BDE616EE0DE1}">
      <text>
        <r>
          <rPr>
            <sz val="9"/>
            <color indexed="81"/>
            <rFont val="Tahoma"/>
            <family val="2"/>
          </rPr>
          <t>Salad french dressing commercial regular. Table spoon is 16g.</t>
        </r>
      </text>
    </comment>
    <comment ref="C116" authorId="0" shapeId="0" xr:uid="{00000000-0006-0000-0000-000034000000}">
      <text>
        <r>
          <rPr>
            <sz val="10"/>
            <color indexed="81"/>
            <rFont val="Tahoma"/>
            <family val="2"/>
          </rPr>
          <t xml:space="preserve">Swiss chard is similar to spinach. 
</t>
        </r>
      </text>
    </comment>
    <comment ref="C118" authorId="0" shapeId="0" xr:uid="{00000000-0006-0000-0000-000035000000}">
      <text>
        <r>
          <rPr>
            <sz val="10"/>
            <color indexed="81"/>
            <rFont val="Tahoma"/>
            <family val="2"/>
          </rPr>
          <t xml:space="preserve">US Rutabaga or Swedish Turnip
</t>
        </r>
      </text>
    </comment>
    <comment ref="C122" authorId="3" shapeId="0" xr:uid="{00000000-0006-0000-0000-000036000000}">
      <text>
        <r>
          <rPr>
            <sz val="10"/>
            <color indexed="81"/>
            <rFont val="Tahoma"/>
            <family val="2"/>
          </rPr>
          <t xml:space="preserve">Tomato ave 50g Puree 1oz/28g 21 cal 1.1g protein. Pizza ave 390g 94g approx 3 units but equivalent to 9 toms!
</t>
        </r>
      </text>
    </comment>
    <comment ref="C123" authorId="0" shapeId="0" xr:uid="{00000000-0006-0000-0000-000037000000}">
      <text>
        <r>
          <rPr>
            <sz val="10"/>
            <color indexed="81"/>
            <rFont val="Tahoma"/>
            <family val="2"/>
          </rPr>
          <t xml:space="preserve">corn,Lima beans (butter beans),snap beans (runner beans),peas, carrots. Ratatouille canned 46kcal per 100g For a 400g can use formula "=4*46/72"
</t>
        </r>
      </text>
    </comment>
    <comment ref="C124" authorId="0" shapeId="0" xr:uid="{00000000-0006-0000-0000-000038000000}">
      <text>
        <r>
          <rPr>
            <sz val="10"/>
            <color indexed="81"/>
            <rFont val="Tahoma"/>
            <family val="2"/>
          </rPr>
          <t xml:space="preserve">soups that contain meat are similar.
Data Knorr 225ml portion
Can 200kal per 400ml
</t>
        </r>
      </text>
    </comment>
    <comment ref="C125" authorId="0" shapeId="0" xr:uid="{00000000-0006-0000-0000-000039000000}">
      <text>
        <r>
          <rPr>
            <sz val="10"/>
            <color indexed="81"/>
            <rFont val="Tahoma"/>
            <family val="2"/>
          </rPr>
          <t xml:space="preserve">roasted whole meat only
</t>
        </r>
      </text>
    </comment>
    <comment ref="C128" authorId="0" shapeId="0" xr:uid="{00000000-0006-0000-0000-00003A000000}">
      <text>
        <r>
          <rPr>
            <sz val="10"/>
            <color indexed="81"/>
            <rFont val="Tahoma"/>
            <family val="2"/>
          </rPr>
          <t xml:space="preserve"> The US data is for 5% alcohol. It is simpler to work in ml. eg 500/568 for can or bottle less than a pint.
For beers stronger than 5% multiply the quantity by x/5 where x=the higher percentage. 
</t>
        </r>
      </text>
    </comment>
    <comment ref="B132" authorId="0" shapeId="0" xr:uid="{00000000-0006-0000-0000-00003B000000}">
      <text>
        <r>
          <rPr>
            <sz val="10"/>
            <color indexed="81"/>
            <rFont val="Tahoma"/>
            <family val="2"/>
          </rPr>
          <t xml:space="preserve">insert calories to match percentage. E.g. if the persentage is 7% insert at least  295 perhaps 315. Taking a percentage difference to be 20cals  for 1percent.
</t>
        </r>
      </text>
    </comment>
    <comment ref="C132" authorId="0" shapeId="0" xr:uid="{00000000-0006-0000-0000-00003C000000}">
      <text>
        <r>
          <rPr>
            <sz val="10"/>
            <color indexed="81"/>
            <rFont val="Tahoma"/>
            <family val="2"/>
          </rPr>
          <t xml:space="preserve">Add the custom percentage to sheet Beer data and the volume. (Only enter the number of beers in Weekly Diet)
</t>
        </r>
      </text>
    </comment>
    <comment ref="C133" authorId="0" shapeId="0" xr:uid="{00000000-0006-0000-0000-00003D000000}">
      <text>
        <r>
          <rPr>
            <sz val="10"/>
            <color indexed="81"/>
            <rFont val="Tahoma"/>
            <family val="2"/>
          </rPr>
          <t xml:space="preserve">if recording by weight. Divide grams consumed by 24 to get number of 25ml measures. Ref one litre weighs 940g
</t>
        </r>
      </text>
    </comment>
    <comment ref="C137" authorId="0" shapeId="0" xr:uid="{00000000-0006-0000-0000-00003E000000}">
      <text>
        <r>
          <rPr>
            <sz val="10"/>
            <color indexed="81"/>
            <rFont val="Tahoma"/>
            <family val="2"/>
          </rPr>
          <t xml:space="preserve">Low alcohol beers are 15-25 calories per 100ml This category is listed in alcohol calories
</t>
        </r>
      </text>
    </comment>
    <comment ref="C138" authorId="2" shapeId="0" xr:uid="{659E11A2-F3EE-47FD-A840-D08B57563D53}">
      <text>
        <r>
          <rPr>
            <b/>
            <sz val="9"/>
            <color indexed="81"/>
            <rFont val="Tahoma"/>
            <family val="2"/>
          </rPr>
          <t>geoff edwards:</t>
        </r>
        <r>
          <rPr>
            <sz val="9"/>
            <color indexed="81"/>
            <rFont val="Tahoma"/>
            <family val="2"/>
          </rPr>
          <t xml:space="preserve">
The first entry for Water is the amount drunk during the night.
This category can also be used for recording Herbal Tea.</t>
        </r>
      </text>
    </comment>
    <comment ref="C139" authorId="2" shapeId="0" xr:uid="{7E421F94-3FC8-4112-B205-D5ABF3E3416C}">
      <text>
        <r>
          <rPr>
            <b/>
            <sz val="9"/>
            <color indexed="81"/>
            <rFont val="Tahoma"/>
            <family val="2"/>
          </rPr>
          <t>geoff edwards:</t>
        </r>
        <r>
          <rPr>
            <sz val="9"/>
            <color indexed="81"/>
            <rFont val="Tahoma"/>
            <family val="2"/>
          </rPr>
          <t xml:space="preserve">
Low calorie soft drinks enter under "Water" 
</t>
        </r>
      </text>
    </comment>
    <comment ref="C143" authorId="3" shapeId="0" xr:uid="{00000000-0006-0000-0000-000040000000}">
      <text>
        <r>
          <rPr>
            <sz val="8"/>
            <color indexed="81"/>
            <rFont val="Tahoma"/>
            <family val="2"/>
          </rPr>
          <t>one teaspoon cocoa</t>
        </r>
      </text>
    </comment>
    <comment ref="C146" authorId="3" shapeId="0" xr:uid="{00000000-0006-0000-0000-000041000000}">
      <text>
        <r>
          <rPr>
            <sz val="8"/>
            <color indexed="81"/>
            <rFont val="Tahoma"/>
            <family val="2"/>
          </rPr>
          <t xml:space="preserve">added as a reminder,
 I also have a garlic capsule
</t>
        </r>
      </text>
    </comment>
    <comment ref="B147" authorId="0" shapeId="0" xr:uid="{00000000-0006-0000-0000-000042000000}">
      <text>
        <r>
          <rPr>
            <sz val="10"/>
            <color indexed="81"/>
            <rFont val="Tahoma"/>
            <family val="2"/>
          </rPr>
          <t xml:space="preserve">2000 calorie diet/2500 calorie diet. Daily requirment or limit.
</t>
        </r>
      </text>
    </comment>
    <comment ref="C147" authorId="3" shapeId="0" xr:uid="{00000000-0006-0000-0000-000043000000}">
      <text>
        <r>
          <rPr>
            <sz val="8"/>
            <color indexed="81"/>
            <rFont val="Tahoma"/>
            <family val="2"/>
          </rPr>
          <t xml:space="preserve">Added as a reminder
</t>
        </r>
      </text>
    </comment>
    <comment ref="C148" authorId="0" shapeId="0" xr:uid="{00000000-0006-0000-0000-000044000000}">
      <text>
        <r>
          <rPr>
            <sz val="10"/>
            <color indexed="81"/>
            <rFont val="Tahoma"/>
            <family val="2"/>
          </rPr>
          <t xml:space="preserve">This the 5 a day that is reccommended by the
UK NHS.
</t>
        </r>
      </text>
    </comment>
    <comment ref="R148" authorId="3" shapeId="0" xr:uid="{00000000-0006-0000-0000-000045000000}">
      <text>
        <r>
          <rPr>
            <sz val="10"/>
            <color indexed="81"/>
            <rFont val="Tahoma"/>
            <family val="2"/>
          </rPr>
          <t xml:space="preserve">total takes account of decimal portions, so may appear greater than displayed portions a day which are 
rounded
</t>
        </r>
      </text>
    </comment>
    <comment ref="S148" authorId="0" shapeId="0" xr:uid="{00000000-0006-0000-0000-000046000000}">
      <text>
        <r>
          <rPr>
            <sz val="10"/>
            <color indexed="81"/>
            <rFont val="Tahoma"/>
            <family val="2"/>
          </rPr>
          <t xml:space="preserve">total target for the week 
</t>
        </r>
      </text>
    </comment>
    <comment ref="S149" authorId="3" shapeId="0" xr:uid="{00000000-0006-0000-0000-000047000000}">
      <text>
        <r>
          <rPr>
            <sz val="8"/>
            <color indexed="81"/>
            <rFont val="Tahoma"/>
            <family val="2"/>
          </rPr>
          <t xml:space="preserve">target weekly protein consumption
</t>
        </r>
      </text>
    </comment>
    <comment ref="S150" authorId="0" shapeId="0" xr:uid="{00000000-0006-0000-0000-000048000000}">
      <text>
        <r>
          <rPr>
            <sz val="10"/>
            <color indexed="81"/>
            <rFont val="Tahoma"/>
            <family val="2"/>
          </rPr>
          <t xml:space="preserve">Carbohydrates target set by the user
</t>
        </r>
      </text>
    </comment>
    <comment ref="S151" authorId="3" shapeId="0" xr:uid="{00000000-0006-0000-0000-000049000000}">
      <text>
        <r>
          <rPr>
            <sz val="8"/>
            <color indexed="81"/>
            <rFont val="Tahoma"/>
            <family val="2"/>
          </rPr>
          <t xml:space="preserve">target weekly fat consumption
</t>
        </r>
      </text>
    </comment>
    <comment ref="B152" authorId="0" shapeId="0" xr:uid="{00000000-0006-0000-0000-00004A000000}">
      <text>
        <r>
          <rPr>
            <sz val="10"/>
            <color indexed="81"/>
            <rFont val="Tahoma"/>
            <family val="2"/>
          </rPr>
          <t xml:space="preserve">Percentage of saturated fat advised by the American Heart Association is 5-6 percent. The British Heart foundation allow a higher percentage. 20g for females and 30g for males. This is approximately 10 percent of calorie intake for males and 7 percent for females.  The formula is set to 6 percent (0.06) and may be altered to suit the user.
</t>
        </r>
      </text>
    </comment>
    <comment ref="B154" authorId="0" shapeId="0" xr:uid="{00000000-0006-0000-0000-00004B000000}">
      <text>
        <r>
          <rPr>
            <sz val="10"/>
            <color indexed="81"/>
            <rFont val="Tahoma"/>
            <family val="2"/>
          </rPr>
          <t xml:space="preserve">2000ml male 1600ml female average requirement.  
</t>
        </r>
      </text>
    </comment>
    <comment ref="C155" authorId="3" shapeId="0" xr:uid="{00000000-0006-0000-0000-00004C000000}">
      <text>
        <r>
          <rPr>
            <sz val="8"/>
            <color indexed="81"/>
            <rFont val="Tahoma"/>
            <family val="2"/>
          </rPr>
          <t xml:space="preserve">men 3-4 units a day not regularly women 2-3 units.
</t>
        </r>
      </text>
    </comment>
    <comment ref="S155" authorId="3" shapeId="0" xr:uid="{00000000-0006-0000-0000-00004D000000}">
      <text>
        <r>
          <rPr>
            <sz val="8"/>
            <color indexed="81"/>
            <rFont val="Tahoma"/>
            <family val="2"/>
          </rPr>
          <t xml:space="preserve">weekly total maximum units - not regularly - day or two off? Set to gender
</t>
        </r>
      </text>
    </comment>
    <comment ref="S156" authorId="0" shapeId="0" xr:uid="{00000000-0006-0000-0000-00004E000000}">
      <text>
        <r>
          <rPr>
            <sz val="10"/>
            <color indexed="81"/>
            <rFont val="Tahoma"/>
            <family val="2"/>
          </rPr>
          <t xml:space="preserve">Excludes any iron taken in the form of a tablet.
RDA: Male 8mg  week 56mg Female 18mg week 126mg
</t>
        </r>
      </text>
    </comment>
    <comment ref="S157" authorId="2" shapeId="0" xr:uid="{16B2E9B2-AF2B-4E42-8899-10C6C4DAE969}">
      <text>
        <r>
          <rPr>
            <b/>
            <sz val="9"/>
            <color indexed="81"/>
            <rFont val="Tahoma"/>
            <charset val="1"/>
          </rPr>
          <t>geoff edwards:</t>
        </r>
        <r>
          <rPr>
            <sz val="9"/>
            <color indexed="81"/>
            <rFont val="Tahoma"/>
            <charset val="1"/>
          </rPr>
          <t xml:space="preserve">
500mg men 425 women</t>
        </r>
      </text>
    </comment>
    <comment ref="S158" authorId="0" shapeId="0" xr:uid="{00000000-0006-0000-0000-00004F000000}">
      <text>
        <r>
          <rPr>
            <sz val="10"/>
            <color indexed="81"/>
            <rFont val="Tahoma"/>
            <family val="2"/>
          </rPr>
          <t xml:space="preserve">Vitamin C RDA USA: male 90mg female  75mg
</t>
        </r>
      </text>
    </comment>
    <comment ref="B159" authorId="0" shapeId="0" xr:uid="{00000000-0006-0000-0000-000050000000}">
      <text>
        <r>
          <rPr>
            <sz val="10"/>
            <color indexed="81"/>
            <rFont val="Tahoma"/>
            <family val="2"/>
          </rPr>
          <t xml:space="preserve">Males 900 Females 700 00001µg
</t>
        </r>
      </text>
    </comment>
    <comment ref="S161" authorId="0" shapeId="0" xr:uid="{00000000-0006-0000-0000-000051000000}">
      <text>
        <r>
          <rPr>
            <sz val="10"/>
            <color indexed="81"/>
            <rFont val="Tahoma"/>
            <family val="2"/>
          </rPr>
          <t xml:space="preserve">UK NHS adult no more than 6g a day. Child: 1-3yrs 2g, 4-6yrs 3g, 7-10yrs 5g, 11 and over 6g.
</t>
        </r>
      </text>
    </comment>
    <comment ref="C162" authorId="0" shapeId="0" xr:uid="{00000000-0006-0000-0000-000052000000}">
      <text>
        <r>
          <rPr>
            <sz val="10"/>
            <color indexed="81"/>
            <rFont val="Tahoma"/>
            <family val="2"/>
          </rPr>
          <t xml:space="preserve">Sugar is between 5 and 15 percent of the daily calorific requirement. The figure shown B158 is set to 5 percent.
</t>
        </r>
      </text>
    </comment>
    <comment ref="B166" authorId="0" shapeId="0" xr:uid="{00000000-0006-0000-0000-000053000000}">
      <text>
        <r>
          <rPr>
            <sz val="10"/>
            <color indexed="81"/>
            <rFont val="Tahoma"/>
            <family val="2"/>
          </rPr>
          <t xml:space="preserve">WHO recommend a minimum for adults of 3500mg. Some authorities recommend 4700mg.
</t>
        </r>
      </text>
    </comment>
    <comment ref="B169" authorId="0" shapeId="0" xr:uid="{00000000-0006-0000-0000-000054000000}">
      <text>
        <r>
          <rPr>
            <sz val="10"/>
            <color indexed="81"/>
            <rFont val="Tahoma"/>
            <family val="2"/>
          </rPr>
          <t xml:space="preserve">11mg male 8mg female double these amounts for vegetarians.
</t>
        </r>
      </text>
    </comment>
    <comment ref="S169" authorId="2" shapeId="0" xr:uid="{335ACCCC-3722-41DA-A19D-54EACE6D1CC2}">
      <text>
        <r>
          <rPr>
            <sz val="9"/>
            <color indexed="81"/>
            <rFont val="Tahoma"/>
            <family val="2"/>
          </rPr>
          <t xml:space="preserve">77 set for male. Alter to 56 for female
</t>
        </r>
      </text>
    </comment>
    <comment ref="A171" authorId="0" shapeId="0" xr:uid="{00000000-0006-0000-0000-000055000000}">
      <text>
        <r>
          <rPr>
            <sz val="10"/>
            <color indexed="81"/>
            <rFont val="Tahoma"/>
            <family val="2"/>
          </rPr>
          <t xml:space="preserve">If your weight from last week is different to your weight in Ref 1 then either there is an error in the spreadsheet, an error recording some data or your weighing scales need adjusting. An additional reason could be having too much salt in the diet this can lead to water retention, up to 1.5 L -thats 1.5kg
 </t>
        </r>
      </text>
    </comment>
    <comment ref="B171" authorId="3" shapeId="0" xr:uid="{00000000-0006-0000-0000-000056000000}">
      <text>
        <r>
          <rPr>
            <sz val="8"/>
            <color indexed="81"/>
            <rFont val="Tahoma"/>
            <family val="2"/>
          </rPr>
          <t xml:space="preserve">Reference data for Ref 1 is adjacent to Ref 5-9:
Example:
M256 for Moderately active male or
N256 for moderately active female
</t>
        </r>
      </text>
    </comment>
    <comment ref="B173" authorId="3" shapeId="0" xr:uid="{00000000-0006-0000-0000-000057000000}">
      <text>
        <r>
          <rPr>
            <sz val="8"/>
            <color indexed="81"/>
            <rFont val="Tahoma"/>
            <family val="2"/>
          </rPr>
          <t xml:space="preserve">
Ref 2 is your current weight on Sunday in Kg</t>
        </r>
      </text>
    </comment>
    <comment ref="R181" authorId="3" shapeId="0" xr:uid="{00000000-0006-0000-0000-000058000000}">
      <text>
        <r>
          <rPr>
            <sz val="8"/>
            <color indexed="81"/>
            <rFont val="Tahoma"/>
            <family val="2"/>
          </rPr>
          <t xml:space="preserve">eat at least this amount. Data tied to weight in Kg
 Quantity is grams.
</t>
        </r>
      </text>
    </comment>
    <comment ref="S181" authorId="0" shapeId="0" xr:uid="{00000000-0006-0000-0000-000059000000}">
      <text>
        <r>
          <rPr>
            <sz val="10"/>
            <color indexed="81"/>
            <rFont val="Tahoma"/>
            <family val="2"/>
          </rPr>
          <t xml:space="preserve">for endurance and strength-trained athletes from the American Dietetic Association and American College of Sports Medicine suggest consuming between 1.2 and 1.7 grams of protein per kilogram of body weight for the best performance and health.
</t>
        </r>
      </text>
    </comment>
    <comment ref="S182" authorId="0" shapeId="0" xr:uid="{00000000-0006-0000-0000-00005A000000}">
      <text>
        <r>
          <rPr>
            <sz val="10"/>
            <color indexed="81"/>
            <rFont val="Tahoma"/>
            <family val="2"/>
          </rPr>
          <t xml:space="preserve">Based on the setting in Ref 11 percentage required per day. The minimum amount for both children and adults is 150g
</t>
        </r>
      </text>
    </comment>
    <comment ref="C183" authorId="0" shapeId="0" xr:uid="{00000000-0006-0000-0000-00005B000000}">
      <text>
        <r>
          <rPr>
            <b/>
            <sz val="10"/>
            <color indexed="81"/>
            <rFont val="Tahoma"/>
            <family val="2"/>
          </rPr>
          <t>Important</t>
        </r>
        <r>
          <rPr>
            <sz val="10"/>
            <color indexed="81"/>
            <rFont val="Tahoma"/>
            <family val="2"/>
          </rPr>
          <t xml:space="preserve">: this list should not be sorted as it will muddle up the chart.
</t>
        </r>
      </text>
    </comment>
    <comment ref="R183" authorId="3" shapeId="0" xr:uid="{00000000-0006-0000-0000-00005C000000}">
      <text>
        <r>
          <rPr>
            <sz val="8"/>
            <color indexed="81"/>
            <rFont val="Tahoma"/>
            <family val="2"/>
          </rPr>
          <t xml:space="preserve">Calculated as 25% of daily calories required divided by 9 to get fat in grams.
</t>
        </r>
      </text>
    </comment>
    <comment ref="S183" authorId="0" shapeId="0" xr:uid="{00000000-0006-0000-0000-00005D000000}">
      <text>
        <r>
          <rPr>
            <sz val="10"/>
            <color indexed="81"/>
            <rFont val="Tahoma"/>
            <family val="2"/>
          </rPr>
          <t xml:space="preserve">your calorie requirement per day times 25/100 divided by 9 (one gram of fat contains 9 calories)
</t>
        </r>
      </text>
    </comment>
    <comment ref="S184" authorId="0" shapeId="0" xr:uid="{00000000-0006-0000-0000-00005E000000}">
      <text>
        <r>
          <rPr>
            <sz val="10"/>
            <color indexed="81"/>
            <rFont val="Tahoma"/>
            <family val="2"/>
          </rPr>
          <t xml:space="preserve">RDA of dietary iron is 8mg for men and 18mg for women. Age 19-50. Prenancy 27mg
Lactation 9mg
</t>
        </r>
      </text>
    </comment>
    <comment ref="D194" authorId="3" shapeId="0" xr:uid="{00000000-0006-0000-0000-00005F000000}">
      <text>
        <r>
          <rPr>
            <sz val="8"/>
            <color indexed="81"/>
            <rFont val="Tahoma"/>
            <family val="2"/>
          </rPr>
          <t xml:space="preserve">
some oil may have not been consumed after cooking.</t>
        </r>
      </text>
    </comment>
    <comment ref="D195" authorId="3" shapeId="0" xr:uid="{00000000-0006-0000-0000-000060000000}">
      <text>
        <r>
          <rPr>
            <sz val="8"/>
            <color indexed="81"/>
            <rFont val="Tahoma"/>
            <family val="2"/>
          </rPr>
          <t>some butter may have not been consumed after cooking.</t>
        </r>
      </text>
    </comment>
    <comment ref="C217" authorId="1" shapeId="0" xr:uid="{00000000-0006-0000-0000-000061000000}">
      <text>
        <r>
          <rPr>
            <b/>
            <sz val="8"/>
            <color indexed="81"/>
            <rFont val="Tahoma"/>
            <family val="2"/>
          </rPr>
          <t xml:space="preserve">USDA food groups but using my chart colours. </t>
        </r>
      </text>
    </comment>
    <comment ref="C222" authorId="1" shapeId="0" xr:uid="{00000000-0006-0000-0000-000062000000}">
      <text>
        <r>
          <rPr>
            <b/>
            <sz val="8"/>
            <color indexed="81"/>
            <rFont val="Tahoma"/>
            <family val="2"/>
          </rPr>
          <t>includes: fish, eggs and nuts. i.e., Protein group</t>
        </r>
      </text>
    </comment>
    <comment ref="B223" authorId="3" shapeId="0" xr:uid="{00000000-0006-0000-0000-000063000000}">
      <text>
        <r>
          <rPr>
            <b/>
            <sz val="8"/>
            <color indexed="81"/>
            <rFont val="Tahoma"/>
            <family val="2"/>
          </rPr>
          <t xml:space="preserve">
altered oils to include butter.
</t>
        </r>
      </text>
    </comment>
    <comment ref="C251" authorId="3" shapeId="0" xr:uid="{00000000-0006-0000-0000-000064000000}">
      <text>
        <r>
          <rPr>
            <sz val="8"/>
            <color indexed="81"/>
            <rFont val="Tahoma"/>
            <family val="2"/>
          </rPr>
          <t xml:space="preserve">
the Age entry must be present.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A47" authorId="0" shapeId="0" xr:uid="{8B488AA0-6C31-43C1-8E0C-83DED4734A8D}">
      <text>
        <r>
          <rPr>
            <b/>
            <sz val="10"/>
            <color indexed="81"/>
            <rFont val="Tahoma"/>
            <family val="2"/>
          </rPr>
          <t>Geoff Edwards:</t>
        </r>
        <r>
          <rPr>
            <sz val="10"/>
            <color indexed="81"/>
            <rFont val="Tahoma"/>
            <family val="2"/>
          </rPr>
          <t xml:space="preserve">
defer till other entries made
</t>
        </r>
      </text>
    </comment>
    <comment ref="C111" authorId="1" shapeId="0" xr:uid="{F446E388-33AF-4765-8539-B9CA3E19FD3C}">
      <text>
        <r>
          <rPr>
            <sz val="9"/>
            <color indexed="81"/>
            <rFont val="Tahoma"/>
            <family val="2"/>
          </rPr>
          <t>Salad french dressing commercial regular. Table spoon is 16g.</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geoff edwards</author>
  </authors>
  <commentList>
    <comment ref="C111" authorId="0" shapeId="0" xr:uid="{DA63EE80-4CA5-49F3-B554-E564FF898FE3}">
      <text>
        <r>
          <rPr>
            <sz val="9"/>
            <color indexed="81"/>
            <rFont val="Tahoma"/>
            <family val="2"/>
          </rPr>
          <t>Salad french dressing commercial regular. Table spoon is 16g.</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geoff edwards</author>
  </authors>
  <commentList>
    <comment ref="C71" authorId="0" shapeId="0" xr:uid="{17419750-EDE1-423A-88FF-CD89186249B8}">
      <text>
        <r>
          <rPr>
            <b/>
            <sz val="9"/>
            <color indexed="81"/>
            <rFont val="Tahoma"/>
            <family val="2"/>
          </rPr>
          <t xml:space="preserve">containd Folic acid 60 µ 30% </t>
        </r>
      </text>
    </comment>
    <comment ref="C111" authorId="0" shapeId="0" xr:uid="{3957FA8A-6191-4EF6-8F66-3430DF6619F7}">
      <text>
        <r>
          <rPr>
            <sz val="9"/>
            <color indexed="81"/>
            <rFont val="Tahoma"/>
            <family val="2"/>
          </rPr>
          <t>Salad french dressing commercial regular. Table spoon is 16g.</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geoff edwards</author>
  </authors>
  <commentList>
    <comment ref="C111" authorId="0" shapeId="0" xr:uid="{601F2ADB-648E-407F-85F6-F6FCA73D3226}">
      <text>
        <r>
          <rPr>
            <sz val="9"/>
            <color indexed="81"/>
            <rFont val="Tahoma"/>
            <family val="2"/>
          </rPr>
          <t>Salad french dressing commercial regular. Table spoon is 16g.</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11" authorId="0" shapeId="0" xr:uid="{00000000-0006-0000-0B00-000001000000}">
      <text>
        <r>
          <rPr>
            <sz val="10"/>
            <color indexed="81"/>
            <rFont val="Tahoma"/>
            <family val="2"/>
          </rPr>
          <t xml:space="preserve">Salt content can vary widely 
</t>
        </r>
      </text>
    </comment>
    <comment ref="C111" authorId="1" shapeId="0" xr:uid="{A69F8179-3466-46A1-BE39-A5CF1A4584CD}">
      <text>
        <r>
          <rPr>
            <sz val="9"/>
            <color indexed="81"/>
            <rFont val="Tahoma"/>
            <family val="2"/>
          </rPr>
          <t>Salad french dressing commercial regular. Table spoon is 16g.</t>
        </r>
      </text>
    </comment>
    <comment ref="D146" authorId="0" shapeId="0" xr:uid="{00000000-0006-0000-0B00-000002000000}">
      <text>
        <r>
          <rPr>
            <sz val="10"/>
            <color indexed="81"/>
            <rFont val="Tahoma"/>
            <family val="2"/>
          </rPr>
          <t xml:space="preserve">Total sodium x 2.5 to provide salt data
</t>
        </r>
      </text>
    </comment>
    <comment ref="D147" authorId="0" shapeId="0" xr:uid="{00000000-0006-0000-0B00-000003000000}">
      <text>
        <r>
          <rPr>
            <sz val="10"/>
            <color indexed="81"/>
            <rFont val="Tahoma"/>
            <family val="2"/>
          </rPr>
          <t xml:space="preserve">Total sodium x 2.5 to provide salt data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0C00-000001000000}">
      <text>
        <r>
          <rPr>
            <sz val="10"/>
            <color indexed="81"/>
            <rFont val="Tahoma"/>
            <family val="2"/>
          </rPr>
          <t xml:space="preserve">2.9 refers to fruit content eg. Raisins but raisins do not have a similar high content. This entry is suspect 21/12/2015
</t>
        </r>
      </text>
    </comment>
    <comment ref="A60" authorId="0" shapeId="0" xr:uid="{00000000-0006-0000-0C00-000002000000}">
      <text>
        <r>
          <rPr>
            <sz val="10"/>
            <color indexed="81"/>
            <rFont val="Tahoma"/>
            <family val="2"/>
          </rPr>
          <t xml:space="preserve">USDA no data listed for Sugar
</t>
        </r>
      </text>
    </comment>
    <comment ref="A80" authorId="0" shapeId="0" xr:uid="{00000000-0006-0000-0C00-000003000000}">
      <text>
        <r>
          <rPr>
            <sz val="10"/>
            <color indexed="81"/>
            <rFont val="Tahoma"/>
            <family val="2"/>
          </rPr>
          <t xml:space="preserve">USDA no sugar listed
</t>
        </r>
      </text>
    </comment>
    <comment ref="C111" authorId="1" shapeId="0" xr:uid="{2BB15661-26B4-4BB8-9770-7C0B3BED1F8B}">
      <text>
        <r>
          <rPr>
            <sz val="9"/>
            <color indexed="81"/>
            <rFont val="Tahoma"/>
            <family val="2"/>
          </rPr>
          <t>Salad french dressing commercial regular. Table spoon is 16g.</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0D00-000001000000}">
      <text>
        <r>
          <rPr>
            <sz val="10"/>
            <color indexed="81"/>
            <rFont val="Tahoma"/>
            <family val="2"/>
          </rPr>
          <t xml:space="preserve">2.9 refers to fruit content eg. Raisins but raisins do not have a similar high content. This entry is suspect 21/12/2015
</t>
        </r>
      </text>
    </comment>
    <comment ref="A26" authorId="0" shapeId="0" xr:uid="{00000000-0006-0000-0D00-000002000000}">
      <text>
        <r>
          <rPr>
            <sz val="10"/>
            <color indexed="81"/>
            <rFont val="Tahoma"/>
            <family val="2"/>
          </rPr>
          <t xml:space="preserve">it is listed as 0
</t>
        </r>
      </text>
    </comment>
    <comment ref="C111" authorId="1" shapeId="0" xr:uid="{613B6A20-CBD1-4EB3-B6EE-B91A57D2EAE9}">
      <text>
        <r>
          <rPr>
            <sz val="9"/>
            <color indexed="81"/>
            <rFont val="Tahoma"/>
            <family val="2"/>
          </rPr>
          <t>Salad french dressing commercial regular. Table spoon is 16g.</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0E00-000001000000}">
      <text>
        <r>
          <rPr>
            <sz val="10"/>
            <color indexed="81"/>
            <rFont val="Tahoma"/>
            <family val="2"/>
          </rPr>
          <t xml:space="preserve">2.9 refers to fruit content eg. Raisins but raisins do not have a similar high content. This entry is suspect 21/12/2015
</t>
        </r>
      </text>
    </comment>
    <comment ref="C111" authorId="1" shapeId="0" xr:uid="{4DF10DE1-8DC0-4103-ACA2-FFD07D1CC336}">
      <text>
        <r>
          <rPr>
            <sz val="9"/>
            <color indexed="81"/>
            <rFont val="Tahoma"/>
            <family val="2"/>
          </rPr>
          <t>Salad french dressing commercial regular. Table spoon is 16g.</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0F00-000001000000}">
      <text>
        <r>
          <rPr>
            <sz val="10"/>
            <color indexed="81"/>
            <rFont val="Tahoma"/>
            <family val="2"/>
          </rPr>
          <t xml:space="preserve">2.9 refers to fruit content eg. Raisins but raisins do not have a similar high content. This entry is suspect 21/12/2015
</t>
        </r>
      </text>
    </comment>
    <comment ref="C111" authorId="1" shapeId="0" xr:uid="{44592709-2373-4CD1-B755-FEACFA608871}">
      <text>
        <r>
          <rPr>
            <sz val="9"/>
            <color indexed="81"/>
            <rFont val="Tahoma"/>
            <family val="2"/>
          </rPr>
          <t>Salad french dressing commercial regular. Table spoon is 16g.</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1000-000001000000}">
      <text>
        <r>
          <rPr>
            <sz val="10"/>
            <color indexed="81"/>
            <rFont val="Tahoma"/>
            <family val="2"/>
          </rPr>
          <t xml:space="preserve">2.9 refers to fruit content eg. Raisins but raisins do not have a similar high content. This entry is suspect 21/12/2015
</t>
        </r>
      </text>
    </comment>
    <comment ref="C92" authorId="0" shapeId="0" xr:uid="{00000000-0006-0000-1000-000002000000}">
      <text>
        <r>
          <rPr>
            <sz val="10"/>
            <color indexed="81"/>
            <rFont val="Tahoma"/>
            <family val="2"/>
          </rPr>
          <t xml:space="preserve">a portion of pancakes as a meal would be 1/4 of the mix
</t>
        </r>
      </text>
    </comment>
    <comment ref="C111" authorId="1" shapeId="0" xr:uid="{4F3A34F2-567C-4191-BF3B-A05B07AA1C7B}">
      <text>
        <r>
          <rPr>
            <sz val="9"/>
            <color indexed="81"/>
            <rFont val="Tahoma"/>
            <family val="2"/>
          </rPr>
          <t>Salad french dressing commercial regular. Table spoon is 16g.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14" authorId="0" shapeId="0" xr:uid="{00000000-0006-0000-0100-000001000000}">
      <text>
        <r>
          <rPr>
            <sz val="10"/>
            <color indexed="81"/>
            <rFont val="Tahoma"/>
            <family val="2"/>
          </rPr>
          <t xml:space="preserve">USDA Food listed as "snap"
</t>
        </r>
      </text>
    </comment>
    <comment ref="C111" authorId="1" shapeId="0" xr:uid="{F809DD0F-B2CA-4CCC-A597-603A5BD39907}">
      <text>
        <r>
          <rPr>
            <sz val="9"/>
            <color indexed="81"/>
            <rFont val="Tahoma"/>
            <family val="2"/>
          </rPr>
          <t>Salad french dressing commercial regular. Table spoon is 16g.</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1100-000001000000}">
      <text>
        <r>
          <rPr>
            <sz val="10"/>
            <color indexed="81"/>
            <rFont val="Tahoma"/>
            <family val="2"/>
          </rPr>
          <t xml:space="preserve">2.9 refers to fruit content eg. Raisins but raisins do not have a similar high content. This entry is suspect 21/12/2015
</t>
        </r>
      </text>
    </comment>
    <comment ref="C111" authorId="1" shapeId="0" xr:uid="{C498F8CB-B74D-4509-A2AB-75EFC679CF23}">
      <text>
        <r>
          <rPr>
            <sz val="9"/>
            <color indexed="81"/>
            <rFont val="Tahoma"/>
            <family val="2"/>
          </rPr>
          <t>Salad french dressing commercial regular. Table spoon is 16g.</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1200-000001000000}">
      <text>
        <r>
          <rPr>
            <sz val="10"/>
            <color indexed="81"/>
            <rFont val="Tahoma"/>
            <family val="2"/>
          </rPr>
          <t xml:space="preserve">2.9 refers to fruit content eg. Raisins but raisins do not have a similar high content. This entry is suspect 21/12/2015
</t>
        </r>
      </text>
    </comment>
    <comment ref="C111" authorId="1" shapeId="0" xr:uid="{2C8DDAE9-B918-4539-B908-14274A439DD2}">
      <text>
        <r>
          <rPr>
            <sz val="9"/>
            <color indexed="81"/>
            <rFont val="Tahoma"/>
            <family val="2"/>
          </rPr>
          <t>Salad french dressing commercial regular. Table spoon is 16g.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A47" authorId="0" shapeId="0" xr:uid="{00000000-0006-0000-0200-000001000000}">
      <text>
        <r>
          <rPr>
            <b/>
            <sz val="10"/>
            <color indexed="81"/>
            <rFont val="Tahoma"/>
            <family val="2"/>
          </rPr>
          <t>Geoff Edwards:</t>
        </r>
        <r>
          <rPr>
            <sz val="10"/>
            <color indexed="81"/>
            <rFont val="Tahoma"/>
            <family val="2"/>
          </rPr>
          <t xml:space="preserve">
defer till other entries made
</t>
        </r>
      </text>
    </comment>
    <comment ref="C111" authorId="1" shapeId="0" xr:uid="{6643C1EA-DFF7-4256-B974-2A713A4DE69D}">
      <text>
        <r>
          <rPr>
            <sz val="9"/>
            <color indexed="81"/>
            <rFont val="Tahoma"/>
            <family val="2"/>
          </rPr>
          <t>Salad french dressing commercial regular. Table spoon is 16g.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Geoffrey Edwards</author>
    <author>geoff edwards</author>
  </authors>
  <commentList>
    <comment ref="A44" authorId="0" shapeId="0" xr:uid="{00000000-0006-0000-0300-000001000000}">
      <text>
        <r>
          <rPr>
            <sz val="8"/>
            <color indexed="81"/>
            <rFont val="Tahoma"/>
            <family val="2"/>
          </rPr>
          <t xml:space="preserve">Milk chocolate
</t>
        </r>
      </text>
    </comment>
    <comment ref="C111" authorId="1" shapeId="0" xr:uid="{7485D335-6411-4273-B01C-177F01819544}">
      <text>
        <r>
          <rPr>
            <sz val="9"/>
            <color indexed="81"/>
            <rFont val="Tahoma"/>
            <family val="2"/>
          </rPr>
          <t>Salad french dressing commercial regular. Table spoon is 16g.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Geoffrey Edwards</author>
    <author>Geoff Edwards</author>
    <author>geoff edwards</author>
  </authors>
  <commentList>
    <comment ref="A44" authorId="0" shapeId="0" xr:uid="{00000000-0006-0000-0400-000001000000}">
      <text>
        <r>
          <rPr>
            <sz val="8"/>
            <color indexed="81"/>
            <rFont val="Tahoma"/>
            <family val="2"/>
          </rPr>
          <t xml:space="preserve">Milk chocolate
</t>
        </r>
      </text>
    </comment>
    <comment ref="C92" authorId="1" shapeId="0" xr:uid="{00000000-0006-0000-0400-000002000000}">
      <text>
        <r>
          <rPr>
            <sz val="10"/>
            <color indexed="81"/>
            <rFont val="Tahoma"/>
            <family val="2"/>
          </rPr>
          <t xml:space="preserve">The mix is for a cup of flour (half a pint) and milk and 2 eggs.
Data is for the whole mix. 
</t>
        </r>
      </text>
    </comment>
    <comment ref="C105" authorId="0" shapeId="0" xr:uid="{00000000-0006-0000-0400-000003000000}">
      <text>
        <r>
          <rPr>
            <sz val="10"/>
            <color indexed="81"/>
            <rFont val="Tahoma"/>
            <family val="2"/>
          </rPr>
          <t xml:space="preserve">90g of tomato puree. Heaped tablespoon UK weighs 63g. i.e. 1.4 portions.
</t>
        </r>
      </text>
    </comment>
    <comment ref="C111" authorId="2" shapeId="0" xr:uid="{9426B4C0-F760-41D1-889F-8570F35CC7FD}">
      <text>
        <r>
          <rPr>
            <sz val="9"/>
            <color indexed="81"/>
            <rFont val="Tahoma"/>
            <family val="2"/>
          </rPr>
          <t>Salad french dressing commercial regular. Table spoon is 16g.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Geoffrey Edwards</author>
    <author>geoff edwards</author>
  </authors>
  <commentList>
    <comment ref="A44" authorId="0" shapeId="0" xr:uid="{00000000-0006-0000-0500-000001000000}">
      <text>
        <r>
          <rPr>
            <sz val="8"/>
            <color indexed="81"/>
            <rFont val="Tahoma"/>
            <family val="2"/>
          </rPr>
          <t xml:space="preserve">Milk chocolate
</t>
        </r>
      </text>
    </comment>
    <comment ref="C105" authorId="0" shapeId="0" xr:uid="{00000000-0006-0000-0500-000002000000}">
      <text>
        <r>
          <rPr>
            <sz val="10"/>
            <color indexed="81"/>
            <rFont val="Tahoma"/>
            <family val="2"/>
          </rPr>
          <t xml:space="preserve">90g of tomato puree. Heaped tablespoon UK weighs 63g. i.e. 1.4 portions.
</t>
        </r>
      </text>
    </comment>
    <comment ref="C111" authorId="1" shapeId="0" xr:uid="{2814FD0B-AA40-4370-8497-722044D207D8}">
      <text>
        <r>
          <rPr>
            <sz val="9"/>
            <color indexed="81"/>
            <rFont val="Tahoma"/>
            <family val="2"/>
          </rPr>
          <t>Salad french dressing commercial regular. Table spoon is 16g.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Geoff Edwards</author>
    <author>Geoffrey Edwards</author>
    <author>geoff edwards</author>
  </authors>
  <commentList>
    <comment ref="C22" authorId="0" shapeId="0" xr:uid="{00000000-0006-0000-0600-000001000000}">
      <text>
        <r>
          <rPr>
            <sz val="10"/>
            <color indexed="81"/>
            <rFont val="Tahoma"/>
            <family val="2"/>
          </rPr>
          <t xml:space="preserve">2.9 refers to fruit content eg. Raisins but raisins do not have a similar high content. This entry is suspect 21/12/2015
</t>
        </r>
      </text>
    </comment>
    <comment ref="A44" authorId="1" shapeId="0" xr:uid="{00000000-0006-0000-0600-000002000000}">
      <text>
        <r>
          <rPr>
            <sz val="8"/>
            <color indexed="81"/>
            <rFont val="Tahoma"/>
            <family val="2"/>
          </rPr>
          <t xml:space="preserve">Milk chocolate
</t>
        </r>
      </text>
    </comment>
    <comment ref="C111" authorId="2" shapeId="0" xr:uid="{AD71ECF7-4864-423E-88E9-45F65B5D13B4}">
      <text>
        <r>
          <rPr>
            <sz val="9"/>
            <color indexed="81"/>
            <rFont val="Tahoma"/>
            <family val="2"/>
          </rPr>
          <t>Salad french dressing commercial regular. Table spoon is 16g.</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0700-000001000000}">
      <text>
        <r>
          <rPr>
            <sz val="10"/>
            <color indexed="81"/>
            <rFont val="Tahoma"/>
            <family val="2"/>
          </rPr>
          <t xml:space="preserve">2.9 refers to fruit content eg. Raisins but raisins do not have a similar high content. This entry is suspect 21/12/2015
</t>
        </r>
      </text>
    </comment>
    <comment ref="C111" authorId="1" shapeId="0" xr:uid="{DA4A8702-179E-4691-B05C-FDBACACCC838}">
      <text>
        <r>
          <rPr>
            <sz val="9"/>
            <color indexed="81"/>
            <rFont val="Tahoma"/>
            <family val="2"/>
          </rPr>
          <t>Salad french dressing commercial regular. Table spoon is 16g.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Geoff Edwards</author>
    <author>geoff edwards</author>
  </authors>
  <commentList>
    <comment ref="C22" authorId="0" shapeId="0" xr:uid="{00000000-0006-0000-0800-000001000000}">
      <text>
        <r>
          <rPr>
            <sz val="10"/>
            <color indexed="81"/>
            <rFont val="Tahoma"/>
            <family val="2"/>
          </rPr>
          <t xml:space="preserve">2.9 refers to fruit content eg. Raisins but raisins do not have a similar high content. This entry is suspect 21/12/2015
</t>
        </r>
      </text>
    </comment>
    <comment ref="C111" authorId="1" shapeId="0" xr:uid="{051C51DE-74AF-40E5-86EA-B06BF4A2586C}">
      <text>
        <r>
          <rPr>
            <sz val="9"/>
            <color indexed="81"/>
            <rFont val="Tahoma"/>
            <family val="2"/>
          </rPr>
          <t>Salad french dressing commercial regular. Table spoon is 16g.</t>
        </r>
      </text>
    </comment>
  </commentList>
</comments>
</file>

<file path=xl/sharedStrings.xml><?xml version="1.0" encoding="utf-8"?>
<sst xmlns="http://schemas.openxmlformats.org/spreadsheetml/2006/main" count="3505" uniqueCount="531">
  <si>
    <t>apple</t>
  </si>
  <si>
    <t>banana</t>
  </si>
  <si>
    <t>orange</t>
  </si>
  <si>
    <t>total</t>
  </si>
  <si>
    <t>egg</t>
  </si>
  <si>
    <t>kcal</t>
  </si>
  <si>
    <t>kcal used:</t>
  </si>
  <si>
    <t>parsnip</t>
  </si>
  <si>
    <t>bacon rasher</t>
  </si>
  <si>
    <t>mushroom</t>
  </si>
  <si>
    <t>swede</t>
  </si>
  <si>
    <t>courgette</t>
  </si>
  <si>
    <t>bread+ spread</t>
  </si>
  <si>
    <t>wine red</t>
  </si>
  <si>
    <t>wine white</t>
  </si>
  <si>
    <t>weight Kg</t>
  </si>
  <si>
    <t>weight Pounds</t>
  </si>
  <si>
    <t>kcal from alcohol</t>
  </si>
  <si>
    <t>cucumber cup</t>
  </si>
  <si>
    <t>greens</t>
  </si>
  <si>
    <t>pear</t>
  </si>
  <si>
    <t>apple crumble?</t>
  </si>
  <si>
    <t>Unit 100g or as stated</t>
  </si>
  <si>
    <t>Calc loss in weight lbs</t>
  </si>
  <si>
    <t>Calc loss in weight Kg</t>
  </si>
  <si>
    <t>Muesli Dorset</t>
  </si>
  <si>
    <t>beans: mixed</t>
  </si>
  <si>
    <t>OXO veg cube 0.1g Na</t>
  </si>
  <si>
    <t>carrot 1 large 72g</t>
  </si>
  <si>
    <t>peas (garden)</t>
  </si>
  <si>
    <t>portion</t>
  </si>
  <si>
    <t>cheese sauce cup</t>
  </si>
  <si>
    <t>daily balance calories:</t>
  </si>
  <si>
    <t>Calorie Balance b/f</t>
  </si>
  <si>
    <t>Turkey</t>
  </si>
  <si>
    <t>chicken</t>
  </si>
  <si>
    <t>Ref 1</t>
  </si>
  <si>
    <t>Ref 2</t>
  </si>
  <si>
    <t>weight Stones</t>
  </si>
  <si>
    <t>Bean: runner &amp; French cup</t>
  </si>
  <si>
    <t>Totals</t>
  </si>
  <si>
    <t>Total Foods by Group</t>
  </si>
  <si>
    <t>Vegetables</t>
  </si>
  <si>
    <t>Fruit</t>
  </si>
  <si>
    <t>Milk &amp; Cheese</t>
  </si>
  <si>
    <t>Fish</t>
  </si>
  <si>
    <t>Poultry</t>
  </si>
  <si>
    <t>Kcal</t>
  </si>
  <si>
    <t>Alcohol</t>
  </si>
  <si>
    <t>Eggs</t>
  </si>
  <si>
    <t>percent kcal alcohol</t>
  </si>
  <si>
    <t>cranberry juice cup</t>
  </si>
  <si>
    <t>butter</t>
  </si>
  <si>
    <t>Sage &amp;Onion Stuffing Paxo</t>
  </si>
  <si>
    <t>beef burger 100%</t>
  </si>
  <si>
    <t>avocado pear 150g</t>
  </si>
  <si>
    <t>Lentils</t>
  </si>
  <si>
    <t>melon honeydew cup</t>
  </si>
  <si>
    <t>pancakes (pint of milk+2 eggs)</t>
  </si>
  <si>
    <t>Ham 28g (1 oz)</t>
  </si>
  <si>
    <t>peach, nectarine</t>
  </si>
  <si>
    <t>Bakery &amp; grains</t>
  </si>
  <si>
    <t>Grains</t>
  </si>
  <si>
    <t>Fruits</t>
  </si>
  <si>
    <t>Oils</t>
  </si>
  <si>
    <t>Multi-vitamin tablet inc minerals</t>
  </si>
  <si>
    <t>lettuce etc 2 cups</t>
  </si>
  <si>
    <t>Weekly kcal</t>
  </si>
  <si>
    <t>bread + jam/honey</t>
  </si>
  <si>
    <t>Dates fresh 40g</t>
  </si>
  <si>
    <t>Total Calories</t>
  </si>
  <si>
    <t>Custard cup</t>
  </si>
  <si>
    <t>onion sauce (milk based) cup</t>
  </si>
  <si>
    <t>Sardines</t>
  </si>
  <si>
    <t>turnip</t>
  </si>
  <si>
    <t>sausage pork or other</t>
  </si>
  <si>
    <t>Bakery cake biscuits (xmas pud 335)</t>
  </si>
  <si>
    <t xml:space="preserve">Cornish Pasty </t>
  </si>
  <si>
    <t xml:space="preserve">Meat, Beans, fish, eggs &amp; nuts </t>
  </si>
  <si>
    <t xml:space="preserve"> For these products the proportion of different ingredients have been split into the appropriate category.</t>
  </si>
  <si>
    <t>blackberry etc (cup)</t>
  </si>
  <si>
    <t>wine port &amp; fortified</t>
  </si>
  <si>
    <t>grapes</t>
  </si>
  <si>
    <t>NB how to record chocolate sweets. Example After Eights. Each sweet is 35kcal and weighs 8g. The unit is 100g so one sweet will be equal to 8/100</t>
  </si>
  <si>
    <t>chocolate (After eights) 8g each</t>
  </si>
  <si>
    <t>Milk &amp; cheese</t>
  </si>
  <si>
    <t>aubergine</t>
  </si>
  <si>
    <t>beef /pork</t>
  </si>
  <si>
    <t>potato: steamed</t>
  </si>
  <si>
    <t>mackerel</t>
  </si>
  <si>
    <t>pasta (dry un-enriched)</t>
  </si>
  <si>
    <t>celery cup</t>
  </si>
  <si>
    <t>asparagus 1 spear</t>
  </si>
  <si>
    <t xml:space="preserve">medium olives in oil </t>
  </si>
  <si>
    <t>crisps</t>
  </si>
  <si>
    <t>vegetable soup (cup)</t>
  </si>
  <si>
    <t>double cream/ clotted x 510/466</t>
  </si>
  <si>
    <t>Kippers single from pack</t>
  </si>
  <si>
    <t>Liquorice 6g each =22kcals</t>
  </si>
  <si>
    <t>Quiche Lorraine 8 inch pie</t>
  </si>
  <si>
    <t>bean sprouts mung etc</t>
  </si>
  <si>
    <t>onion inc chives and green onions</t>
  </si>
  <si>
    <t>Height in metres for BMI calc.</t>
  </si>
  <si>
    <t>Important modifying the spreadsheet:-</t>
  </si>
  <si>
    <t xml:space="preserve">tinned fruit </t>
  </si>
  <si>
    <t>Ref 3</t>
  </si>
  <si>
    <t>cod liver oil</t>
  </si>
  <si>
    <t>Ref 5</t>
  </si>
  <si>
    <t>Age</t>
  </si>
  <si>
    <t>calculate BMR:</t>
  </si>
  <si>
    <t>Sedentary = BMR X 1.2 (little or no exercise, desk job)</t>
  </si>
  <si>
    <t>Lightly active = BMR X 1.375 (light exercise/sports 1-3 days/wk)</t>
  </si>
  <si>
    <t>Very active = BMR X 1.725 (hard exercise/sports 6-7 days/wk)</t>
  </si>
  <si>
    <t>Extr. Active = BMR X 1.9 (hard daily exercise/sports &amp; physical job or 2X day training, i.e marathon, contest etc.)</t>
  </si>
  <si>
    <t>Caclulate calories:</t>
  </si>
  <si>
    <t>Men</t>
  </si>
  <si>
    <t>Women</t>
  </si>
  <si>
    <t xml:space="preserve">Fat need?      </t>
  </si>
  <si>
    <t>Protein need?</t>
  </si>
  <si>
    <t>whisky etc single 35ml</t>
  </si>
  <si>
    <t>gold top milk cup</t>
  </si>
  <si>
    <t>cell colours may need to be changed. New foods will/may affect the proportion of foods in each category, so the food list will need to be updated using the totals in column R.</t>
  </si>
  <si>
    <t>sugar teaspoon</t>
  </si>
  <si>
    <t>tea +milk no sugar (cup)</t>
  </si>
  <si>
    <t>coffee+milk no sugar (cup)</t>
  </si>
  <si>
    <t>Tea/coffee/cocoa etc sugar only</t>
  </si>
  <si>
    <t>cocoa 1/3rd milk (cup) no sugar</t>
  </si>
  <si>
    <t>protein</t>
  </si>
  <si>
    <t>total protein consumption</t>
  </si>
  <si>
    <t xml:space="preserve">Ref 4 </t>
  </si>
  <si>
    <t>Ref 6</t>
  </si>
  <si>
    <t>Ref 8</t>
  </si>
  <si>
    <t>Ref 9</t>
  </si>
  <si>
    <t>Fat</t>
  </si>
  <si>
    <t>Total fat consumption</t>
  </si>
  <si>
    <t>stinging nettle</t>
  </si>
  <si>
    <t>Activity Multiplier (Active Metabolic Rate)</t>
  </si>
  <si>
    <t>Alcohol total units</t>
  </si>
  <si>
    <t>wine port &amp; fortified 50ml</t>
  </si>
  <si>
    <t>wine red standard 175 ml glass 12%</t>
  </si>
  <si>
    <t>wine white standard 175ml glass 12%</t>
  </si>
  <si>
    <t>fat</t>
  </si>
  <si>
    <t>Important the Portions a Day sheet does not require the user to input anything all data is generated by the Week sheet</t>
  </si>
  <si>
    <t>Total portions per day</t>
  </si>
  <si>
    <t>Portions a Day</t>
  </si>
  <si>
    <t xml:space="preserve">  </t>
  </si>
  <si>
    <t>pizza</t>
  </si>
  <si>
    <r>
      <t xml:space="preserve">For example </t>
    </r>
    <r>
      <rPr>
        <b/>
        <sz val="10"/>
        <rFont val="Arial"/>
        <family val="2"/>
      </rPr>
      <t>Cornish Pasty</t>
    </r>
    <r>
      <rPr>
        <sz val="10"/>
        <rFont val="Arial"/>
        <family val="2"/>
      </rPr>
      <t xml:space="preserve"> is split into three categories: Bakery, Meat, and Vegetables.  One third of Cornish Pasty is added to Meat, Vegetables and Bakery</t>
    </r>
  </si>
  <si>
    <t>Pizza is split into flour and cheese Portions a day is 1.4 for a 390g pizza (9 inch) and come from tomato puree adjust toppings to appropriate categories.</t>
  </si>
  <si>
    <t>whisky etc single 25ml</t>
  </si>
  <si>
    <t>Leeks</t>
  </si>
  <si>
    <t>carbohydrates</t>
  </si>
  <si>
    <t>Carbohydrate?</t>
  </si>
  <si>
    <t>trout 3oz/85g</t>
  </si>
  <si>
    <t>Bean: runner (snap) &amp; French cup</t>
  </si>
  <si>
    <t>Total carbohydrates per day</t>
  </si>
  <si>
    <t>pancakes (pint of milk+2 eggs cup flour)</t>
  </si>
  <si>
    <t>butter spreadable</t>
  </si>
  <si>
    <t xml:space="preserve">butter spreadable </t>
  </si>
  <si>
    <t>butter spreadable (oil content 43%)</t>
  </si>
  <si>
    <t>egg raw per 100g (refer to note for size)</t>
  </si>
  <si>
    <t>Lasagne (meat sauce)</t>
  </si>
  <si>
    <t>Lasagne</t>
  </si>
  <si>
    <t>Lasagne meat</t>
  </si>
  <si>
    <t>Lasagne Meat sauce</t>
  </si>
  <si>
    <t>Iron</t>
  </si>
  <si>
    <t>Iron mg</t>
  </si>
  <si>
    <t>Total Iron consumption</t>
  </si>
  <si>
    <t>Iron total mg</t>
  </si>
  <si>
    <t>Total</t>
  </si>
  <si>
    <t>Important the Vitamin C sheet does not require the user to input anything all data is generated by the Week sheet</t>
  </si>
  <si>
    <t>Vitamin C mg</t>
  </si>
  <si>
    <t>Vitamin C total mg</t>
  </si>
  <si>
    <t>broccoli</t>
  </si>
  <si>
    <t>cabbage</t>
  </si>
  <si>
    <t>kale</t>
  </si>
  <si>
    <t>cauliflower</t>
  </si>
  <si>
    <t>Brussel sprouts</t>
  </si>
  <si>
    <t>Iron need?</t>
  </si>
  <si>
    <t>8 or 18mg</t>
  </si>
  <si>
    <t>raisins seedless</t>
  </si>
  <si>
    <t>Lard</t>
  </si>
  <si>
    <t xml:space="preserve">Nuts: pistachio </t>
  </si>
  <si>
    <t>Nuts pistachio</t>
  </si>
  <si>
    <t>Nuts pistachios</t>
  </si>
  <si>
    <t>Nuts almond</t>
  </si>
  <si>
    <t>Nuts Almond</t>
  </si>
  <si>
    <t>Nuts peanuts</t>
  </si>
  <si>
    <t>Nuts Peanuts</t>
  </si>
  <si>
    <t>Nuts Almonds</t>
  </si>
  <si>
    <t xml:space="preserve">apricots (dried) </t>
  </si>
  <si>
    <t>Confectionary</t>
  </si>
  <si>
    <t>Olive oil (table spoon) =weight 14 gm</t>
  </si>
  <si>
    <t>pepper (sauteed)</t>
  </si>
  <si>
    <t>flour wholegrain</t>
  </si>
  <si>
    <t>Cooking Oil inc Lard</t>
  </si>
  <si>
    <t>Rapeseed oil  measure as above</t>
  </si>
  <si>
    <t>apricots (dried)</t>
  </si>
  <si>
    <t>Sodium mg</t>
  </si>
  <si>
    <t>bacon rasher 30g</t>
  </si>
  <si>
    <t>Diet Diary:  Sodium (salt=sodium x 2.5 this factor is taken account of in the total for each day) Additions to this sheet that are made using salt data and must be divided by 2.5 to give sodium data</t>
  </si>
  <si>
    <t>Salt</t>
  </si>
  <si>
    <t>Total sodium</t>
  </si>
  <si>
    <t>Nuts: sesame bar</t>
  </si>
  <si>
    <t>Rapeseed oil measure as above</t>
  </si>
  <si>
    <t>Olive oilcooking oil (table spoon) =weight 14 gm</t>
  </si>
  <si>
    <t>Rapeseed oil measures as above</t>
  </si>
  <si>
    <t>Nuts: Sesame bar</t>
  </si>
  <si>
    <t>Nuts sesame bar</t>
  </si>
  <si>
    <t>Kippers single from pack 100g</t>
  </si>
  <si>
    <t>Muesli (Dorset)</t>
  </si>
  <si>
    <t>total salt g</t>
  </si>
  <si>
    <t>total salt mg</t>
  </si>
  <si>
    <t>Salt (sodium x 2.5) g</t>
  </si>
  <si>
    <t>confectionary</t>
  </si>
  <si>
    <t>pasta sauce red</t>
  </si>
  <si>
    <t>low alcohol beer etc 100ml</t>
  </si>
  <si>
    <t>Nuts</t>
  </si>
  <si>
    <t>Meat</t>
  </si>
  <si>
    <t>Remember this data is of calories not weight or volume</t>
  </si>
  <si>
    <t>Juicing: I  sometimes juice vegetables and fruit and enter them as if they are whole portions. This does not take account of the loss of fibre, so take care in interpreting your portions</t>
  </si>
  <si>
    <t>lowalcohol beer etc 100ml</t>
  </si>
  <si>
    <t>Zinc mg</t>
  </si>
  <si>
    <t>Phosphorus mg</t>
  </si>
  <si>
    <t>Potassium mg</t>
  </si>
  <si>
    <t>Magnesium mg</t>
  </si>
  <si>
    <t>Calcium mg</t>
  </si>
  <si>
    <t>Cholesterol mg</t>
  </si>
  <si>
    <t>Total water consumption</t>
  </si>
  <si>
    <t>Total cholesterol consumption</t>
  </si>
  <si>
    <t>Total sugar consumption</t>
  </si>
  <si>
    <t>Total fibre consumption</t>
  </si>
  <si>
    <t>Total Zinc consumption</t>
  </si>
  <si>
    <t>Total phosphorus consumption</t>
  </si>
  <si>
    <t>Total potassium consumption</t>
  </si>
  <si>
    <t>Total magnesium consumption</t>
  </si>
  <si>
    <t>Total calcium consumption</t>
  </si>
  <si>
    <t>Total Vitamin C consumption</t>
  </si>
  <si>
    <t>Sugar g</t>
  </si>
  <si>
    <t>sugar</t>
  </si>
  <si>
    <t>cholesterol</t>
  </si>
  <si>
    <t>apple crumble</t>
  </si>
  <si>
    <t>fibre</t>
  </si>
  <si>
    <t>Fibre g</t>
  </si>
  <si>
    <t>water</t>
  </si>
  <si>
    <t>calcium</t>
  </si>
  <si>
    <t>potassium</t>
  </si>
  <si>
    <t>zinc</t>
  </si>
  <si>
    <t>USDA ref</t>
  </si>
  <si>
    <t>phosphorus</t>
  </si>
  <si>
    <t>11210</t>
  </si>
  <si>
    <t>aubergine (eggplant)</t>
  </si>
  <si>
    <t>blackberry  blueberries</t>
  </si>
  <si>
    <t>apple medium 75mm</t>
  </si>
  <si>
    <t>10862</t>
  </si>
  <si>
    <t>Water g</t>
  </si>
  <si>
    <t>11626</t>
  </si>
  <si>
    <t>16333</t>
  </si>
  <si>
    <t>23090</t>
  </si>
  <si>
    <t>21250</t>
  </si>
  <si>
    <t>18075</t>
  </si>
  <si>
    <t>18110</t>
  </si>
  <si>
    <t>11091</t>
  </si>
  <si>
    <t>11099</t>
  </si>
  <si>
    <t xml:space="preserve">butter </t>
  </si>
  <si>
    <t>04600</t>
  </si>
  <si>
    <t>Sat. Fat</t>
  </si>
  <si>
    <t>11110</t>
  </si>
  <si>
    <t xml:space="preserve">cabbage </t>
  </si>
  <si>
    <t>11136</t>
  </si>
  <si>
    <t xml:space="preserve">cauliflower </t>
  </si>
  <si>
    <t>11125</t>
  </si>
  <si>
    <t xml:space="preserve">carrot </t>
  </si>
  <si>
    <t>carrot</t>
  </si>
  <si>
    <t>celery</t>
  </si>
  <si>
    <t>11143</t>
  </si>
  <si>
    <t xml:space="preserve">celery </t>
  </si>
  <si>
    <t>chick peas</t>
  </si>
  <si>
    <t>16057</t>
  </si>
  <si>
    <t>19903</t>
  </si>
  <si>
    <t>chocolate</t>
  </si>
  <si>
    <t xml:space="preserve">chocolate </t>
  </si>
  <si>
    <t>chocolate (ex.After eights 418cal) 8g each</t>
  </si>
  <si>
    <t>courgette/Zucchini</t>
  </si>
  <si>
    <t>43382</t>
  </si>
  <si>
    <t>19411</t>
  </si>
  <si>
    <t>11205</t>
  </si>
  <si>
    <t>19170</t>
  </si>
  <si>
    <t>Dates fresh</t>
  </si>
  <si>
    <t xml:space="preserve">Dates fresh </t>
  </si>
  <si>
    <t>15192</t>
  </si>
  <si>
    <t>fish: cod</t>
  </si>
  <si>
    <t xml:space="preserve">fish: cod </t>
  </si>
  <si>
    <t>20080</t>
  </si>
  <si>
    <t>11162</t>
  </si>
  <si>
    <t xml:space="preserve">Ham </t>
  </si>
  <si>
    <t>Ham</t>
  </si>
  <si>
    <t>Calcium  mg</t>
  </si>
  <si>
    <t>Potassium  mg</t>
  </si>
  <si>
    <t>Phosphorus  mg</t>
  </si>
  <si>
    <t>Zinc  mg</t>
  </si>
  <si>
    <t>Fibre  g</t>
  </si>
  <si>
    <t>Saturated fat total  g</t>
  </si>
  <si>
    <t>Fats total  g</t>
  </si>
  <si>
    <t>Carbohydrates  g</t>
  </si>
  <si>
    <t>Protein total  g</t>
  </si>
  <si>
    <t>19088</t>
  </si>
  <si>
    <t>Ice Cream</t>
  </si>
  <si>
    <t xml:space="preserve">Ice Cream </t>
  </si>
  <si>
    <t>11234</t>
  </si>
  <si>
    <t>15042</t>
  </si>
  <si>
    <t xml:space="preserve">Kiwifruit </t>
  </si>
  <si>
    <t>Kiwifruit</t>
  </si>
  <si>
    <t>36043</t>
  </si>
  <si>
    <t>11247</t>
  </si>
  <si>
    <t>11251</t>
  </si>
  <si>
    <t>n/a</t>
  </si>
  <si>
    <t>anchovy</t>
  </si>
  <si>
    <t>16070</t>
  </si>
  <si>
    <t>mango</t>
  </si>
  <si>
    <t>strawberry</t>
  </si>
  <si>
    <t>melon honeydew</t>
  </si>
  <si>
    <t>full cream milk  (whole)</t>
  </si>
  <si>
    <t>full cream milk</t>
  </si>
  <si>
    <t xml:space="preserve">full cream milk </t>
  </si>
  <si>
    <t>semi skimmed</t>
  </si>
  <si>
    <t xml:space="preserve">semi skimmed </t>
  </si>
  <si>
    <t>semi skimmed milk</t>
  </si>
  <si>
    <t>skimmed milk</t>
  </si>
  <si>
    <t xml:space="preserve">skimmed milk </t>
  </si>
  <si>
    <t>11263</t>
  </si>
  <si>
    <t>35205</t>
  </si>
  <si>
    <t>12563</t>
  </si>
  <si>
    <t>16090</t>
  </si>
  <si>
    <t>12152</t>
  </si>
  <si>
    <t>12024</t>
  </si>
  <si>
    <t>11282</t>
  </si>
  <si>
    <t>11299</t>
  </si>
  <si>
    <t>20120</t>
  </si>
  <si>
    <t>11304</t>
  </si>
  <si>
    <t>pineapple cup 165g</t>
  </si>
  <si>
    <t>porridge oats dry</t>
  </si>
  <si>
    <t>11408</t>
  </si>
  <si>
    <t xml:space="preserve">potato: chips/french fries </t>
  </si>
  <si>
    <t>potato chips/french fries</t>
  </si>
  <si>
    <t>11365</t>
  </si>
  <si>
    <t>11339</t>
  </si>
  <si>
    <t>pepper sauteed</t>
  </si>
  <si>
    <t>Water: total all sources</t>
  </si>
  <si>
    <t xml:space="preserve">  Water pint (568ml)</t>
  </si>
  <si>
    <t>tea +milk no sugar (cup) 284ml</t>
  </si>
  <si>
    <t>coffee+milk no sugar (cup) 284ml</t>
  </si>
  <si>
    <t>cocoa 1/3rd milk (cup) no sugar 284ml</t>
  </si>
  <si>
    <t>OXO veg cube 0.1g Na 284ml</t>
  </si>
  <si>
    <t>21277</t>
  </si>
  <si>
    <t>pizza cheese</t>
  </si>
  <si>
    <t xml:space="preserve">pizza </t>
  </si>
  <si>
    <t>plum 66g</t>
  </si>
  <si>
    <t>15271</t>
  </si>
  <si>
    <t>prawn/shrimp</t>
  </si>
  <si>
    <t>20041</t>
  </si>
  <si>
    <t>rice brown cooked</t>
  </si>
  <si>
    <t>15237</t>
  </si>
  <si>
    <t>salmon dry cooked</t>
  </si>
  <si>
    <t>11641</t>
  </si>
  <si>
    <t>squash yellow summer</t>
  </si>
  <si>
    <t>spinach raw</t>
  </si>
  <si>
    <t>11457</t>
  </si>
  <si>
    <t>11436</t>
  </si>
  <si>
    <t>15088</t>
  </si>
  <si>
    <t>15219</t>
  </si>
  <si>
    <t>trout</t>
  </si>
  <si>
    <t>11529</t>
  </si>
  <si>
    <t>tomato red raw</t>
  </si>
  <si>
    <t>11565</t>
  </si>
  <si>
    <t>Yogurt Greek plain whole milk</t>
  </si>
  <si>
    <t>14003</t>
  </si>
  <si>
    <t>beer pint (568ml) 5%</t>
  </si>
  <si>
    <t>14037</t>
  </si>
  <si>
    <t>whisky etc single 25ml   40%</t>
  </si>
  <si>
    <t>10496</t>
  </si>
  <si>
    <t>14106</t>
  </si>
  <si>
    <t>14057</t>
  </si>
  <si>
    <t>water pint (568ml)</t>
  </si>
  <si>
    <t>water pint (568ml(</t>
  </si>
  <si>
    <t>RDA</t>
  </si>
  <si>
    <t>25/30</t>
  </si>
  <si>
    <t>Diet Diary: Vitamin A</t>
  </si>
  <si>
    <t>Vitamin A µg</t>
  </si>
  <si>
    <t>Total Vitamin A consumption</t>
  </si>
  <si>
    <t>11053</t>
  </si>
  <si>
    <t>11477</t>
  </si>
  <si>
    <t>ref Totals</t>
  </si>
  <si>
    <t>2000/1600</t>
  </si>
  <si>
    <t>11/8</t>
  </si>
  <si>
    <t>After Eights don't have so much chocolate content. Bar chocolate is more, on average 500kcal per 100g.  Ordinary sweets can be logged under sugar</t>
  </si>
  <si>
    <t>beetroot (Beta vulgaris) raw</t>
  </si>
  <si>
    <t>11080</t>
  </si>
  <si>
    <t>Beetroot (Beta vulgaris)</t>
  </si>
  <si>
    <t>beetroot</t>
  </si>
  <si>
    <t>Men: BMR = 66 + (13.7 * wt in kg) + (5 * ht in cm) - (6.8 * age in years)</t>
  </si>
  <si>
    <t xml:space="preserve">Women: BMR = 655 + (9.6 * wt in kg) + (1.8 * ht in cm) - (4.7 * age in years) </t>
  </si>
  <si>
    <t>Figs raw</t>
  </si>
  <si>
    <t>figs</t>
  </si>
  <si>
    <t>So for two sweets enter, without the quotes: "=16/100" However, it is easier to just enter ".16"</t>
  </si>
  <si>
    <t>cheese Cheddar</t>
  </si>
  <si>
    <t>cheese Cottage</t>
  </si>
  <si>
    <t xml:space="preserve">potato Sweet </t>
  </si>
  <si>
    <t>11508</t>
  </si>
  <si>
    <t>potato Sweet</t>
  </si>
  <si>
    <t>Notes</t>
  </si>
  <si>
    <t>cheese Stilton Blue</t>
  </si>
  <si>
    <t>cheese Stilton Blu</t>
  </si>
  <si>
    <t>Vitamin A RAE total µg</t>
  </si>
  <si>
    <t>cheese Camembert</t>
  </si>
  <si>
    <t>sweet corn  Maize (yellow,raw)</t>
  </si>
  <si>
    <t>11167</t>
  </si>
  <si>
    <t>sweet corn</t>
  </si>
  <si>
    <t>cheese feta</t>
  </si>
  <si>
    <t>cheese Ricotta whole milk</t>
  </si>
  <si>
    <t>cheese Ricotta</t>
  </si>
  <si>
    <t>beer pint (568ml) 3%</t>
  </si>
  <si>
    <t>cheese Parmesan</t>
  </si>
  <si>
    <t>Diet Diary protein</t>
  </si>
  <si>
    <t>Diet Diary fat (total lipids)</t>
  </si>
  <si>
    <t>Diet Diary saturated fat (total lipids)</t>
  </si>
  <si>
    <t>Diet Diary carbohydrates</t>
  </si>
  <si>
    <t>Diet Diary Portions a day</t>
  </si>
  <si>
    <t>Diet Diary:  Fibre</t>
  </si>
  <si>
    <t>Diet Diary:  Water</t>
  </si>
  <si>
    <t>Diet Diary:  Iron</t>
  </si>
  <si>
    <t>Diet Diary: Vitamin C</t>
  </si>
  <si>
    <t>Diet Diary:  Sugar</t>
  </si>
  <si>
    <t xml:space="preserve">Diet Diary:  Chloresterol </t>
  </si>
  <si>
    <t>Diet Diary:  Calcium</t>
  </si>
  <si>
    <t>Diet Diary: Magnesium</t>
  </si>
  <si>
    <t>Diet Diary:   potassium</t>
  </si>
  <si>
    <t>Diet Diary:  Phosphorus</t>
  </si>
  <si>
    <t>Diet Diary: Zinc</t>
  </si>
  <si>
    <t>Ref 10</t>
  </si>
  <si>
    <t>cheese Mozzarella</t>
  </si>
  <si>
    <t>cheese Edam</t>
  </si>
  <si>
    <t>vegetables mixed (5)</t>
  </si>
  <si>
    <t>11583</t>
  </si>
  <si>
    <t xml:space="preserve">plum </t>
  </si>
  <si>
    <t>beer pint (568ml) 2%</t>
  </si>
  <si>
    <t>cider pint (568ml) 5%</t>
  </si>
  <si>
    <t>14250</t>
  </si>
  <si>
    <t>gold top milk</t>
  </si>
  <si>
    <t>avocado pear flesh</t>
  </si>
  <si>
    <t xml:space="preserve">Liquorice </t>
  </si>
  <si>
    <t>3500</t>
  </si>
  <si>
    <t>BMI (Body Mass Index)</t>
  </si>
  <si>
    <t>pineapple</t>
  </si>
  <si>
    <t>Ref 11</t>
  </si>
  <si>
    <t>chili con carne</t>
  </si>
  <si>
    <t>carbs</t>
  </si>
  <si>
    <t>vit c</t>
  </si>
  <si>
    <t>Vit A</t>
  </si>
  <si>
    <t>Mg</t>
  </si>
  <si>
    <t>protein factor used to calculate protein requirement in cell S178. The maximum for a bodybuilder would be 1.7. NB Default setting 0.8</t>
  </si>
  <si>
    <t>8/18</t>
  </si>
  <si>
    <t>fish tuna</t>
  </si>
  <si>
    <t>15126</t>
  </si>
  <si>
    <t>fish: tuna</t>
  </si>
  <si>
    <t>fish:tuna</t>
  </si>
  <si>
    <t>Carbohydrate percentage is 45% to 65% That is 0.45 to 0.65 the default setting is 50%  ie. 0.50 Used to calculate Carbohydrate requirement in cell S180</t>
  </si>
  <si>
    <t>9042</t>
  </si>
  <si>
    <t>1001</t>
  </si>
  <si>
    <t>1007</t>
  </si>
  <si>
    <t>1009</t>
  </si>
  <si>
    <t>1012</t>
  </si>
  <si>
    <t>1018</t>
  </si>
  <si>
    <t>1019</t>
  </si>
  <si>
    <t>1026</t>
  </si>
  <si>
    <t>1033</t>
  </si>
  <si>
    <t>1036</t>
  </si>
  <si>
    <t>1004</t>
  </si>
  <si>
    <t>5009</t>
  </si>
  <si>
    <t>4053</t>
  </si>
  <si>
    <t>4582</t>
  </si>
  <si>
    <t>1053</t>
  </si>
  <si>
    <t>9087</t>
  </si>
  <si>
    <t>1123</t>
  </si>
  <si>
    <t>9089</t>
  </si>
  <si>
    <t>9098</t>
  </si>
  <si>
    <t>9131</t>
  </si>
  <si>
    <t>7029</t>
  </si>
  <si>
    <t>9148</t>
  </si>
  <si>
    <t>4002</t>
  </si>
  <si>
    <t>9176</t>
  </si>
  <si>
    <t>9184</t>
  </si>
  <si>
    <t>1077</t>
  </si>
  <si>
    <t>1079</t>
  </si>
  <si>
    <t>1083</t>
  </si>
  <si>
    <t>9202</t>
  </si>
  <si>
    <t>6931</t>
  </si>
  <si>
    <t>9236</t>
  </si>
  <si>
    <t>9252</t>
  </si>
  <si>
    <t>9266</t>
  </si>
  <si>
    <t>8120</t>
  </si>
  <si>
    <t>9279</t>
  </si>
  <si>
    <t>9298</t>
  </si>
  <si>
    <t>4020</t>
  </si>
  <si>
    <t>7065</t>
  </si>
  <si>
    <t>9316</t>
  </si>
  <si>
    <t>5168</t>
  </si>
  <si>
    <t xml:space="preserve">cucumber </t>
  </si>
  <si>
    <t>salad cream</t>
  </si>
  <si>
    <t>168149</t>
  </si>
  <si>
    <t>Diet Diary: Vitamin D</t>
  </si>
  <si>
    <t>Important the Vitamin D sheet does not require the user to input anything all data is generated by the Week sheet</t>
  </si>
  <si>
    <t>vit D</t>
  </si>
  <si>
    <t>Vitamin D total µg</t>
  </si>
  <si>
    <t>Vitamin D µ</t>
  </si>
  <si>
    <t>Total Vitamin D consumption</t>
  </si>
  <si>
    <t>172097</t>
  </si>
  <si>
    <t>1116</t>
  </si>
  <si>
    <t>NB Requirement male lightly active Ref 1 set to M256.</t>
  </si>
  <si>
    <t>lemonade pint (568ml)</t>
  </si>
  <si>
    <t>lemonade pint</t>
  </si>
  <si>
    <t>beer pint (568ml) 4%</t>
  </si>
  <si>
    <t>beer pint (568) 4%</t>
  </si>
  <si>
    <t>Choline</t>
  </si>
  <si>
    <t>Diet diary Choline</t>
  </si>
  <si>
    <t>Total Choline consumption</t>
  </si>
  <si>
    <t>aubergine eggplant</t>
  </si>
  <si>
    <t>aubergine (Eggplant)</t>
  </si>
  <si>
    <t>500/425</t>
  </si>
  <si>
    <t>Diet Diary weekly    Geoff Edwards   amended 3rd Jul 2022  Version 35      NB only enter or alter data in the Portion columns down to the line with cell named RDA.</t>
  </si>
  <si>
    <t>Choline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</si>
</sst>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
    <numFmt numFmtId="165" formatCode="0.0"/>
    <numFmt numFmtId="166" formatCode="#\ ??/14"/>
  </numFmts>
  <fonts count="31" x14ac:knownFonts="1">
    <font>
      <sz val="10"/>
      <name val="Arial"/>
    </font>
    <font>
      <sz val="10"/>
      <name val="Arial"/>
      <family val="2"/>
    </font>
    <font>
      <b/>
      <i/>
      <sz val="12"/>
      <name val="Arial"/>
      <family val="2"/>
    </font>
    <font>
      <b/>
      <sz val="10"/>
      <name val="Arial"/>
      <family val="2"/>
    </font>
    <font>
      <b/>
      <i/>
      <sz val="10"/>
      <name val="Arial"/>
      <family val="2"/>
    </font>
    <font>
      <sz val="10"/>
      <name val="Arial"/>
      <family val="2"/>
    </font>
    <font>
      <b/>
      <sz val="12"/>
      <name val="Arial"/>
      <family val="2"/>
    </font>
    <font>
      <b/>
      <sz val="10"/>
      <color indexed="10"/>
      <name val="Arial"/>
      <family val="2"/>
    </font>
    <font>
      <sz val="10"/>
      <color indexed="10"/>
      <name val="Arial"/>
      <family val="2"/>
    </font>
    <font>
      <b/>
      <i/>
      <sz val="10"/>
      <color indexed="8"/>
      <name val="Arial"/>
      <family val="2"/>
    </font>
    <font>
      <b/>
      <sz val="8"/>
      <color indexed="81"/>
      <name val="Tahoma"/>
      <family val="2"/>
    </font>
    <font>
      <sz val="8"/>
      <color indexed="81"/>
      <name val="Tahoma"/>
      <family val="2"/>
    </font>
    <font>
      <sz val="8"/>
      <name val="Arial"/>
      <family val="2"/>
    </font>
    <font>
      <b/>
      <i/>
      <sz val="10"/>
      <name val="Arial"/>
      <family val="2"/>
    </font>
    <font>
      <sz val="10"/>
      <name val="Arial"/>
      <family val="2"/>
    </font>
    <font>
      <i/>
      <sz val="10"/>
      <name val="Arial"/>
      <family val="2"/>
    </font>
    <font>
      <i/>
      <sz val="10"/>
      <color indexed="10"/>
      <name val="Arial"/>
      <family val="2"/>
    </font>
    <font>
      <b/>
      <sz val="12"/>
      <color indexed="10"/>
      <name val="Arial"/>
      <family val="2"/>
    </font>
    <font>
      <b/>
      <i/>
      <sz val="12"/>
      <color indexed="10"/>
      <name val="Arial"/>
      <family val="2"/>
    </font>
    <font>
      <b/>
      <sz val="12"/>
      <color rgb="FF00B050"/>
      <name val="Arial"/>
      <family val="2"/>
    </font>
    <font>
      <sz val="10"/>
      <color indexed="81"/>
      <name val="Tahoma"/>
      <family val="2"/>
    </font>
    <font>
      <sz val="11"/>
      <color rgb="FF006100"/>
      <name val="Calibri"/>
      <family val="2"/>
      <scheme val="minor"/>
    </font>
    <font>
      <b/>
      <sz val="10"/>
      <color indexed="81"/>
      <name val="Tahoma"/>
      <family val="2"/>
    </font>
    <font>
      <sz val="10"/>
      <color theme="1"/>
      <name val="Arial"/>
      <family val="2"/>
    </font>
    <font>
      <b/>
      <sz val="11"/>
      <color rgb="FF006100"/>
      <name val="Calibri"/>
      <family val="2"/>
      <scheme val="minor"/>
    </font>
    <font>
      <b/>
      <sz val="10"/>
      <color rgb="FF00B050"/>
      <name val="Arial"/>
      <family val="2"/>
    </font>
    <font>
      <b/>
      <sz val="10"/>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14"/>
        <bgColor indexed="64"/>
      </patternFill>
    </fill>
    <fill>
      <patternFill patternType="solid">
        <fgColor indexed="9"/>
        <bgColor indexed="64"/>
      </patternFill>
    </fill>
    <fill>
      <patternFill patternType="solid">
        <fgColor indexed="10"/>
        <bgColor indexed="64"/>
      </patternFill>
    </fill>
    <fill>
      <patternFill patternType="solid">
        <fgColor indexed="46"/>
        <bgColor indexed="64"/>
      </patternFill>
    </fill>
    <fill>
      <patternFill patternType="solid">
        <fgColor rgb="FFC6EFCE"/>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8E86F2"/>
        <bgColor indexed="64"/>
      </patternFill>
    </fill>
  </fills>
  <borders count="1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medium">
        <color auto="1"/>
      </bottom>
      <diagonal/>
    </border>
    <border>
      <left/>
      <right style="thin">
        <color indexed="64"/>
      </right>
      <top/>
      <bottom style="medium">
        <color auto="1"/>
      </bottom>
      <diagonal/>
    </border>
    <border>
      <left/>
      <right style="thin">
        <color auto="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1" fillId="15" borderId="0" applyNumberFormat="0" applyBorder="0" applyAlignment="0" applyProtection="0"/>
  </cellStyleXfs>
  <cellXfs count="244">
    <xf numFmtId="0" fontId="0" fillId="0" borderId="0" xfId="0"/>
    <xf numFmtId="0" fontId="2" fillId="2" borderId="0" xfId="0" applyFont="1" applyFill="1"/>
    <xf numFmtId="0" fontId="0" fillId="2" borderId="0" xfId="0" applyFill="1"/>
    <xf numFmtId="0" fontId="0" fillId="0" borderId="0" xfId="0" applyFill="1"/>
    <xf numFmtId="1" fontId="0" fillId="3" borderId="0" xfId="0" applyNumberFormat="1" applyFill="1"/>
    <xf numFmtId="0" fontId="2" fillId="3" borderId="0" xfId="0" applyFont="1" applyFill="1"/>
    <xf numFmtId="0" fontId="2" fillId="0" borderId="0" xfId="0" applyFont="1" applyFill="1"/>
    <xf numFmtId="1" fontId="3" fillId="0" borderId="0" xfId="0" applyNumberFormat="1" applyFont="1"/>
    <xf numFmtId="0" fontId="3" fillId="0" borderId="0" xfId="0" applyFont="1"/>
    <xf numFmtId="0" fontId="3" fillId="0" borderId="0" xfId="0" applyFont="1" applyFill="1"/>
    <xf numFmtId="1" fontId="3" fillId="0" borderId="0" xfId="0" applyNumberFormat="1" applyFont="1" applyAlignment="1">
      <alignment horizontal="center"/>
    </xf>
    <xf numFmtId="165" fontId="3" fillId="0" borderId="0" xfId="0" applyNumberFormat="1" applyFont="1" applyAlignment="1">
      <alignment horizontal="center"/>
    </xf>
    <xf numFmtId="1" fontId="0" fillId="0" borderId="0" xfId="0" applyNumberFormat="1"/>
    <xf numFmtId="0" fontId="0" fillId="0" borderId="1" xfId="0" applyFill="1" applyBorder="1"/>
    <xf numFmtId="0" fontId="3" fillId="0" borderId="1" xfId="0" applyFont="1" applyBorder="1" applyAlignment="1">
      <alignment horizontal="center"/>
    </xf>
    <xf numFmtId="0" fontId="0" fillId="0" borderId="1" xfId="0" applyBorder="1"/>
    <xf numFmtId="0" fontId="0" fillId="0" borderId="1" xfId="0" applyFill="1" applyBorder="1" applyAlignment="1">
      <alignment horizontal="center"/>
    </xf>
    <xf numFmtId="164" fontId="0" fillId="0" borderId="1" xfId="0" applyNumberFormat="1" applyBorder="1" applyAlignment="1">
      <alignment horizontal="center"/>
    </xf>
    <xf numFmtId="165" fontId="0" fillId="0" borderId="1" xfId="0" applyNumberFormat="1" applyFill="1" applyBorder="1" applyAlignment="1">
      <alignment horizontal="center"/>
    </xf>
    <xf numFmtId="1" fontId="0" fillId="0" borderId="0" xfId="0" applyNumberFormat="1" applyAlignment="1">
      <alignment horizontal="center"/>
    </xf>
    <xf numFmtId="0" fontId="0" fillId="4" borderId="0" xfId="0" applyFill="1"/>
    <xf numFmtId="2" fontId="0" fillId="0" borderId="0" xfId="0" applyNumberFormat="1" applyFill="1"/>
    <xf numFmtId="2" fontId="0" fillId="4" borderId="0" xfId="0" applyNumberFormat="1" applyFill="1"/>
    <xf numFmtId="2" fontId="0" fillId="4" borderId="2" xfId="0" applyNumberFormat="1" applyFill="1" applyBorder="1"/>
    <xf numFmtId="0" fontId="1" fillId="5" borderId="0" xfId="0" applyFont="1" applyFill="1"/>
    <xf numFmtId="2" fontId="1" fillId="5" borderId="3" xfId="0" applyNumberFormat="1" applyFont="1" applyFill="1" applyBorder="1"/>
    <xf numFmtId="1" fontId="0" fillId="5" borderId="0" xfId="0" applyNumberFormat="1" applyFill="1"/>
    <xf numFmtId="0" fontId="1" fillId="4" borderId="0" xfId="0" applyFont="1" applyFill="1"/>
    <xf numFmtId="2" fontId="1" fillId="4" borderId="3" xfId="0" applyNumberFormat="1" applyFont="1" applyFill="1" applyBorder="1"/>
    <xf numFmtId="1" fontId="0" fillId="4" borderId="0" xfId="0" applyNumberFormat="1" applyFill="1"/>
    <xf numFmtId="0" fontId="1" fillId="6" borderId="0" xfId="0" applyFont="1" applyFill="1"/>
    <xf numFmtId="0" fontId="1" fillId="6" borderId="3" xfId="0" applyFont="1" applyFill="1" applyBorder="1"/>
    <xf numFmtId="0" fontId="0" fillId="6" borderId="0" xfId="0" applyFill="1"/>
    <xf numFmtId="0" fontId="0" fillId="6" borderId="3" xfId="0" applyFill="1" applyBorder="1"/>
    <xf numFmtId="1" fontId="0" fillId="6" borderId="0" xfId="0" applyNumberFormat="1" applyFill="1"/>
    <xf numFmtId="0" fontId="1" fillId="7" borderId="0" xfId="0" applyFont="1" applyFill="1"/>
    <xf numFmtId="2" fontId="1" fillId="7" borderId="3" xfId="0" applyNumberFormat="1" applyFont="1" applyFill="1" applyBorder="1"/>
    <xf numFmtId="1" fontId="0" fillId="7" borderId="0" xfId="0" applyNumberFormat="1" applyFill="1"/>
    <xf numFmtId="2" fontId="0" fillId="6" borderId="0" xfId="0" applyNumberFormat="1" applyFill="1"/>
    <xf numFmtId="2" fontId="0" fillId="6" borderId="3" xfId="0" applyNumberFormat="1" applyFill="1" applyBorder="1"/>
    <xf numFmtId="0" fontId="0" fillId="8" borderId="0" xfId="0" applyFill="1"/>
    <xf numFmtId="2" fontId="0" fillId="8" borderId="3" xfId="0" applyNumberFormat="1" applyFill="1" applyBorder="1"/>
    <xf numFmtId="1" fontId="0" fillId="8" borderId="0" xfId="0" applyNumberFormat="1" applyFill="1"/>
    <xf numFmtId="2" fontId="0" fillId="4" borderId="3" xfId="0" applyNumberFormat="1" applyFill="1" applyBorder="1"/>
    <xf numFmtId="0" fontId="0" fillId="4" borderId="3" xfId="0" applyFill="1" applyBorder="1"/>
    <xf numFmtId="2" fontId="1" fillId="0" borderId="0" xfId="0" applyNumberFormat="1" applyFont="1" applyFill="1"/>
    <xf numFmtId="0" fontId="0" fillId="5" borderId="0" xfId="0" applyFill="1"/>
    <xf numFmtId="2" fontId="0" fillId="5" borderId="3" xfId="0" applyNumberFormat="1" applyFill="1" applyBorder="1"/>
    <xf numFmtId="0" fontId="0" fillId="3" borderId="0" xfId="0" applyFill="1"/>
    <xf numFmtId="0" fontId="0" fillId="3" borderId="3" xfId="0" applyFill="1" applyBorder="1"/>
    <xf numFmtId="2" fontId="0" fillId="2" borderId="0" xfId="0" applyNumberFormat="1" applyFill="1"/>
    <xf numFmtId="2" fontId="0" fillId="2" borderId="3" xfId="0" applyNumberFormat="1" applyFill="1" applyBorder="1"/>
    <xf numFmtId="1" fontId="0" fillId="2" borderId="0" xfId="0" applyNumberFormat="1" applyFill="1"/>
    <xf numFmtId="0" fontId="0" fillId="9" borderId="0" xfId="0" applyFill="1"/>
    <xf numFmtId="2" fontId="0" fillId="9" borderId="3" xfId="0" applyNumberFormat="1" applyFill="1" applyBorder="1"/>
    <xf numFmtId="1" fontId="0" fillId="9" borderId="0" xfId="0" applyNumberFormat="1" applyFill="1"/>
    <xf numFmtId="0" fontId="1" fillId="10" borderId="0" xfId="0" applyFont="1" applyFill="1"/>
    <xf numFmtId="0" fontId="1" fillId="10" borderId="3" xfId="0" applyFont="1" applyFill="1" applyBorder="1"/>
    <xf numFmtId="0" fontId="0" fillId="11" borderId="0" xfId="0" applyFill="1"/>
    <xf numFmtId="2" fontId="0" fillId="11" borderId="3" xfId="0" applyNumberFormat="1" applyFill="1" applyBorder="1"/>
    <xf numFmtId="2" fontId="0" fillId="0" borderId="0" xfId="0" applyNumberFormat="1"/>
    <xf numFmtId="0" fontId="0" fillId="2" borderId="3" xfId="0" applyFill="1" applyBorder="1"/>
    <xf numFmtId="2" fontId="0" fillId="12" borderId="0" xfId="0" applyNumberFormat="1" applyFill="1"/>
    <xf numFmtId="0" fontId="0" fillId="13" borderId="0" xfId="0" applyFill="1"/>
    <xf numFmtId="0" fontId="0" fillId="13" borderId="3" xfId="0" applyFill="1" applyBorder="1"/>
    <xf numFmtId="1" fontId="0" fillId="13" borderId="0" xfId="0" applyNumberFormat="1" applyFill="1"/>
    <xf numFmtId="0" fontId="0" fillId="7" borderId="0" xfId="0" applyFill="1"/>
    <xf numFmtId="2" fontId="0" fillId="7" borderId="0" xfId="0" applyNumberFormat="1" applyFill="1"/>
    <xf numFmtId="2" fontId="0" fillId="7" borderId="3" xfId="0" applyNumberFormat="1" applyFill="1" applyBorder="1"/>
    <xf numFmtId="0" fontId="0" fillId="5" borderId="3" xfId="0" applyFill="1" applyBorder="1"/>
    <xf numFmtId="0" fontId="0" fillId="10" borderId="0" xfId="0" applyFill="1"/>
    <xf numFmtId="0" fontId="0" fillId="10" borderId="3" xfId="0" applyFill="1" applyBorder="1"/>
    <xf numFmtId="1" fontId="0" fillId="10" borderId="0" xfId="0" applyNumberFormat="1" applyFill="1"/>
    <xf numFmtId="2" fontId="0" fillId="0" borderId="3" xfId="0" applyNumberFormat="1" applyFill="1" applyBorder="1"/>
    <xf numFmtId="1" fontId="0" fillId="0" borderId="0" xfId="0" applyNumberFormat="1" applyFill="1"/>
    <xf numFmtId="0" fontId="0" fillId="7" borderId="3" xfId="0" applyFill="1" applyBorder="1"/>
    <xf numFmtId="2" fontId="0" fillId="0" borderId="3" xfId="0" applyNumberFormat="1" applyBorder="1"/>
    <xf numFmtId="165" fontId="0" fillId="0" borderId="0" xfId="0" applyNumberFormat="1" applyFill="1"/>
    <xf numFmtId="0" fontId="0" fillId="14" borderId="0" xfId="0" applyFill="1"/>
    <xf numFmtId="2" fontId="5" fillId="0" borderId="0" xfId="0" applyNumberFormat="1" applyFont="1" applyFill="1"/>
    <xf numFmtId="2" fontId="0" fillId="14" borderId="3" xfId="0" applyNumberFormat="1" applyFill="1" applyBorder="1"/>
    <xf numFmtId="1" fontId="0" fillId="14" borderId="0" xfId="0" applyNumberFormat="1" applyFill="1"/>
    <xf numFmtId="0" fontId="0" fillId="0" borderId="3" xfId="0" applyFill="1" applyBorder="1"/>
    <xf numFmtId="0" fontId="6" fillId="2" borderId="0" xfId="0" applyFont="1" applyFill="1"/>
    <xf numFmtId="0" fontId="3" fillId="2" borderId="0" xfId="0" applyFont="1" applyFill="1"/>
    <xf numFmtId="2" fontId="3" fillId="0" borderId="0" xfId="0" applyNumberFormat="1" applyFont="1" applyFill="1"/>
    <xf numFmtId="2" fontId="3" fillId="2" borderId="0" xfId="0" applyNumberFormat="1" applyFont="1" applyFill="1"/>
    <xf numFmtId="2" fontId="5" fillId="2" borderId="0" xfId="0" applyNumberFormat="1" applyFont="1" applyFill="1"/>
    <xf numFmtId="1" fontId="3" fillId="6" borderId="0" xfId="0" applyNumberFormat="1" applyFont="1" applyFill="1" applyAlignment="1">
      <alignment horizontal="center"/>
    </xf>
    <xf numFmtId="2" fontId="3" fillId="6" borderId="0" xfId="0" applyNumberFormat="1" applyFont="1" applyFill="1" applyAlignment="1">
      <alignment horizontal="center"/>
    </xf>
    <xf numFmtId="2" fontId="3" fillId="0" borderId="0" xfId="0" applyNumberFormat="1" applyFont="1"/>
    <xf numFmtId="2" fontId="3" fillId="0" borderId="3" xfId="0" applyNumberFormat="1" applyFont="1" applyFill="1" applyBorder="1"/>
    <xf numFmtId="166" fontId="3" fillId="0" borderId="3" xfId="0" applyNumberFormat="1" applyFont="1" applyBorder="1"/>
    <xf numFmtId="2" fontId="3" fillId="0" borderId="3" xfId="0" applyNumberFormat="1" applyFont="1" applyBorder="1"/>
    <xf numFmtId="0" fontId="7" fillId="0" borderId="0" xfId="0" applyFont="1"/>
    <xf numFmtId="0" fontId="8" fillId="0" borderId="0" xfId="0" applyFont="1"/>
    <xf numFmtId="165" fontId="0" fillId="0" borderId="0" xfId="0" applyNumberFormat="1"/>
    <xf numFmtId="0" fontId="9" fillId="0" borderId="0" xfId="0" applyFont="1"/>
    <xf numFmtId="0" fontId="3" fillId="0" borderId="0" xfId="0" applyFont="1" applyFill="1" applyAlignment="1">
      <alignment horizontal="center"/>
    </xf>
    <xf numFmtId="1" fontId="0" fillId="11" borderId="0" xfId="0" applyNumberFormat="1" applyFill="1"/>
    <xf numFmtId="1" fontId="3" fillId="0" borderId="0" xfId="0" applyNumberFormat="1" applyFont="1" applyFill="1"/>
    <xf numFmtId="0" fontId="8" fillId="0" borderId="0" xfId="0" applyFont="1" applyFill="1"/>
    <xf numFmtId="0" fontId="1" fillId="0" borderId="0" xfId="0" applyFont="1"/>
    <xf numFmtId="1" fontId="1" fillId="0" borderId="0" xfId="0" applyNumberFormat="1" applyFont="1"/>
    <xf numFmtId="165" fontId="1" fillId="0" borderId="0" xfId="0" applyNumberFormat="1" applyFont="1"/>
    <xf numFmtId="165" fontId="3" fillId="0" borderId="0" xfId="0" applyNumberFormat="1" applyFont="1"/>
    <xf numFmtId="0" fontId="4" fillId="0" borderId="0" xfId="0" applyFont="1"/>
    <xf numFmtId="0" fontId="4" fillId="0" borderId="0" xfId="0" applyFont="1" applyFill="1"/>
    <xf numFmtId="1" fontId="4" fillId="0" borderId="0" xfId="0" applyNumberFormat="1" applyFont="1"/>
    <xf numFmtId="165" fontId="4" fillId="0" borderId="0" xfId="0" applyNumberFormat="1" applyFont="1"/>
    <xf numFmtId="1" fontId="0" fillId="0" borderId="0" xfId="0" applyNumberFormat="1" applyAlignment="1">
      <alignment horizontal="left"/>
    </xf>
    <xf numFmtId="1" fontId="15" fillId="3" borderId="0" xfId="0" applyNumberFormat="1" applyFont="1" applyFill="1"/>
    <xf numFmtId="0" fontId="16" fillId="0" borderId="0" xfId="0" applyFont="1" applyFill="1"/>
    <xf numFmtId="0" fontId="0" fillId="0" borderId="0" xfId="0" applyAlignment="1">
      <alignment horizontal="center"/>
    </xf>
    <xf numFmtId="165" fontId="2" fillId="2" borderId="0" xfId="0" applyNumberFormat="1" applyFont="1" applyFill="1"/>
    <xf numFmtId="165" fontId="4" fillId="2" borderId="0" xfId="0" applyNumberFormat="1" applyFont="1" applyFill="1"/>
    <xf numFmtId="165" fontId="3" fillId="0" borderId="0" xfId="0" applyNumberFormat="1" applyFont="1" applyFill="1"/>
    <xf numFmtId="165" fontId="7" fillId="0" borderId="0" xfId="0" applyNumberFormat="1" applyFont="1"/>
    <xf numFmtId="2" fontId="0" fillId="0" borderId="1" xfId="0" applyNumberFormat="1" applyFill="1" applyBorder="1"/>
    <xf numFmtId="165" fontId="0" fillId="7" borderId="0" xfId="0" applyNumberFormat="1" applyFill="1"/>
    <xf numFmtId="1" fontId="15" fillId="0" borderId="0" xfId="0" applyNumberFormat="1" applyFont="1" applyFill="1"/>
    <xf numFmtId="165" fontId="4" fillId="0" borderId="0" xfId="0" applyNumberFormat="1" applyFont="1" applyFill="1"/>
    <xf numFmtId="0" fontId="1" fillId="0" borderId="4" xfId="0" applyFont="1" applyBorder="1"/>
    <xf numFmtId="0" fontId="13" fillId="0" borderId="4" xfId="0" applyFont="1" applyBorder="1"/>
    <xf numFmtId="0" fontId="14" fillId="0" borderId="4" xfId="0" applyFont="1" applyBorder="1"/>
    <xf numFmtId="0" fontId="14" fillId="0" borderId="0" xfId="0" applyFont="1"/>
    <xf numFmtId="165" fontId="3" fillId="0" borderId="4" xfId="0" applyNumberFormat="1" applyFont="1" applyFill="1" applyBorder="1"/>
    <xf numFmtId="165" fontId="17" fillId="0" borderId="0" xfId="0" applyNumberFormat="1" applyFont="1" applyFill="1"/>
    <xf numFmtId="0" fontId="17" fillId="0" borderId="0" xfId="0" applyFont="1"/>
    <xf numFmtId="165" fontId="14" fillId="0" borderId="0" xfId="0" applyNumberFormat="1" applyFont="1"/>
    <xf numFmtId="1" fontId="0" fillId="0" borderId="0" xfId="0" applyNumberFormat="1" applyBorder="1"/>
    <xf numFmtId="1" fontId="19" fillId="0" borderId="0" xfId="0" applyNumberFormat="1" applyFont="1"/>
    <xf numFmtId="165" fontId="5" fillId="0" borderId="1" xfId="0" applyNumberFormat="1" applyFont="1" applyFill="1" applyBorder="1" applyAlignment="1">
      <alignment horizontal="center"/>
    </xf>
    <xf numFmtId="165" fontId="0" fillId="0" borderId="0" xfId="0" applyNumberFormat="1" applyFill="1" applyBorder="1"/>
    <xf numFmtId="2" fontId="2" fillId="2" borderId="0" xfId="0" applyNumberFormat="1" applyFont="1" applyFill="1"/>
    <xf numFmtId="2" fontId="4" fillId="0" borderId="0" xfId="0" applyNumberFormat="1" applyFont="1" applyFill="1"/>
    <xf numFmtId="2" fontId="5" fillId="0" borderId="1" xfId="0" applyNumberFormat="1" applyFont="1" applyFill="1" applyBorder="1" applyAlignment="1">
      <alignment horizontal="center"/>
    </xf>
    <xf numFmtId="2" fontId="1" fillId="0" borderId="4" xfId="0" applyNumberFormat="1" applyFont="1" applyBorder="1"/>
    <xf numFmtId="2" fontId="7" fillId="0" borderId="0" xfId="0" applyNumberFormat="1" applyFont="1"/>
    <xf numFmtId="0" fontId="0" fillId="17" borderId="0" xfId="0" applyFill="1"/>
    <xf numFmtId="0" fontId="1" fillId="16" borderId="0" xfId="0" applyFont="1" applyFill="1"/>
    <xf numFmtId="2" fontId="3" fillId="0" borderId="1" xfId="0" applyNumberFormat="1" applyFont="1" applyFill="1" applyBorder="1" applyAlignment="1">
      <alignment horizontal="center"/>
    </xf>
    <xf numFmtId="165" fontId="1" fillId="0" borderId="0" xfId="0" applyNumberFormat="1" applyFont="1" applyFill="1" applyBorder="1" applyAlignment="1">
      <alignment horizontal="center"/>
    </xf>
    <xf numFmtId="165" fontId="2" fillId="0" borderId="0" xfId="0" applyNumberFormat="1" applyFont="1"/>
    <xf numFmtId="0" fontId="2" fillId="0" borderId="0" xfId="0" applyFont="1"/>
    <xf numFmtId="1" fontId="2" fillId="0" borderId="0" xfId="0" applyNumberFormat="1" applyFont="1"/>
    <xf numFmtId="165" fontId="1" fillId="0" borderId="1" xfId="0" applyNumberFormat="1" applyFont="1" applyFill="1" applyBorder="1" applyAlignment="1">
      <alignment horizontal="center"/>
    </xf>
    <xf numFmtId="2" fontId="0" fillId="0" borderId="1" xfId="0" applyNumberFormat="1" applyFill="1" applyBorder="1" applyAlignment="1">
      <alignment horizontal="center"/>
    </xf>
    <xf numFmtId="1" fontId="19" fillId="0" borderId="0" xfId="0" applyNumberFormat="1" applyFont="1" applyAlignment="1">
      <alignment horizontal="right"/>
    </xf>
    <xf numFmtId="0" fontId="0" fillId="18" borderId="0" xfId="0" applyFill="1"/>
    <xf numFmtId="0" fontId="1" fillId="0" borderId="0" xfId="0" applyFont="1" applyFill="1" applyBorder="1"/>
    <xf numFmtId="0" fontId="1" fillId="11" borderId="0" xfId="0" applyFont="1" applyFill="1"/>
    <xf numFmtId="1" fontId="3" fillId="0" borderId="4" xfId="0" applyNumberFormat="1" applyFont="1" applyFill="1" applyBorder="1"/>
    <xf numFmtId="1" fontId="1" fillId="0" borderId="1" xfId="0" applyNumberFormat="1" applyFont="1" applyFill="1" applyBorder="1" applyAlignment="1">
      <alignment horizontal="center"/>
    </xf>
    <xf numFmtId="1" fontId="2" fillId="2" borderId="0" xfId="0" applyNumberFormat="1" applyFont="1" applyFill="1"/>
    <xf numFmtId="165" fontId="1" fillId="0" borderId="0" xfId="0" applyNumberFormat="1" applyFont="1" applyAlignment="1">
      <alignment horizontal="center"/>
    </xf>
    <xf numFmtId="165" fontId="1" fillId="0" borderId="4" xfId="0" applyNumberFormat="1" applyFont="1" applyBorder="1"/>
    <xf numFmtId="0" fontId="1" fillId="0" borderId="0" xfId="0" applyFont="1" applyFill="1"/>
    <xf numFmtId="0" fontId="1" fillId="0" borderId="1" xfId="0" applyFont="1" applyFill="1" applyBorder="1"/>
    <xf numFmtId="0" fontId="1" fillId="14" borderId="0" xfId="0" applyFont="1" applyFill="1"/>
    <xf numFmtId="0" fontId="23" fillId="19" borderId="0" xfId="0" applyFont="1" applyFill="1"/>
    <xf numFmtId="0" fontId="1" fillId="8" borderId="0" xfId="0" applyFont="1" applyFill="1"/>
    <xf numFmtId="2" fontId="1" fillId="0" borderId="1" xfId="0" applyNumberFormat="1" applyFont="1" applyFill="1" applyBorder="1" applyAlignment="1">
      <alignment horizontal="center"/>
    </xf>
    <xf numFmtId="0" fontId="24" fillId="15" borderId="0" xfId="1" applyFont="1" applyAlignment="1">
      <alignment horizontal="center"/>
    </xf>
    <xf numFmtId="49" fontId="0" fillId="0" borderId="0" xfId="0" applyNumberFormat="1" applyAlignment="1">
      <alignment horizontal="center"/>
    </xf>
    <xf numFmtId="49" fontId="1" fillId="0" borderId="0" xfId="0" applyNumberFormat="1" applyFont="1" applyAlignment="1">
      <alignment horizontal="center"/>
    </xf>
    <xf numFmtId="49" fontId="0" fillId="0" borderId="0" xfId="0" applyNumberFormat="1" applyFill="1" applyAlignment="1">
      <alignment horizontal="center"/>
    </xf>
    <xf numFmtId="49" fontId="17" fillId="0" borderId="0" xfId="0" applyNumberFormat="1" applyFont="1" applyAlignment="1">
      <alignment horizontal="center"/>
    </xf>
    <xf numFmtId="49" fontId="4" fillId="0" borderId="0" xfId="0" applyNumberFormat="1" applyFont="1" applyAlignment="1">
      <alignment horizontal="center"/>
    </xf>
    <xf numFmtId="49" fontId="2" fillId="0" borderId="0" xfId="0" applyNumberFormat="1" applyFont="1" applyAlignment="1">
      <alignment horizontal="center"/>
    </xf>
    <xf numFmtId="1" fontId="1" fillId="0" borderId="0" xfId="0" applyNumberFormat="1" applyFont="1" applyAlignment="1">
      <alignment horizontal="center"/>
    </xf>
    <xf numFmtId="0" fontId="1" fillId="2" borderId="0" xfId="0" applyFont="1" applyFill="1"/>
    <xf numFmtId="3" fontId="19" fillId="0" borderId="0" xfId="0" applyNumberFormat="1" applyFont="1" applyAlignment="1">
      <alignment horizontal="right"/>
    </xf>
    <xf numFmtId="1" fontId="19" fillId="0" borderId="0" xfId="0" applyNumberFormat="1" applyFont="1" applyFill="1" applyAlignment="1">
      <alignment horizontal="center"/>
    </xf>
    <xf numFmtId="49" fontId="19" fillId="0" borderId="0" xfId="0" applyNumberFormat="1" applyFont="1" applyFill="1" applyAlignment="1">
      <alignment horizontal="center"/>
    </xf>
    <xf numFmtId="3" fontId="19" fillId="0" borderId="0" xfId="0" applyNumberFormat="1" applyFont="1" applyFill="1" applyAlignment="1">
      <alignment horizontal="center"/>
    </xf>
    <xf numFmtId="165" fontId="0" fillId="0" borderId="5" xfId="0" applyNumberFormat="1" applyFill="1" applyBorder="1"/>
    <xf numFmtId="0" fontId="25" fillId="0" borderId="5" xfId="0" applyFont="1" applyFill="1" applyBorder="1" applyAlignment="1">
      <alignment horizontal="center"/>
    </xf>
    <xf numFmtId="2" fontId="0" fillId="0" borderId="5" xfId="0" applyNumberFormat="1" applyFill="1" applyBorder="1"/>
    <xf numFmtId="2" fontId="0" fillId="0" borderId="6" xfId="0" applyNumberFormat="1" applyFill="1" applyBorder="1"/>
    <xf numFmtId="1" fontId="19" fillId="0" borderId="5" xfId="0" applyNumberFormat="1" applyFont="1" applyBorder="1" applyAlignment="1">
      <alignment horizontal="center"/>
    </xf>
    <xf numFmtId="49" fontId="0" fillId="0" borderId="5" xfId="0" applyNumberFormat="1" applyBorder="1" applyAlignment="1">
      <alignment horizontal="center"/>
    </xf>
    <xf numFmtId="165" fontId="17" fillId="0" borderId="5" xfId="0" applyNumberFormat="1" applyFont="1" applyFill="1" applyBorder="1"/>
    <xf numFmtId="49" fontId="19" fillId="0" borderId="5" xfId="0" applyNumberFormat="1" applyFont="1" applyFill="1" applyBorder="1" applyAlignment="1">
      <alignment horizontal="center"/>
    </xf>
    <xf numFmtId="49" fontId="17" fillId="0" borderId="5" xfId="0" applyNumberFormat="1" applyFont="1" applyBorder="1" applyAlignment="1">
      <alignment horizontal="center"/>
    </xf>
    <xf numFmtId="165" fontId="17" fillId="0" borderId="1" xfId="0" applyNumberFormat="1" applyFont="1" applyFill="1" applyBorder="1"/>
    <xf numFmtId="1" fontId="19" fillId="0" borderId="1" xfId="0" applyNumberFormat="1" applyFont="1" applyFill="1" applyBorder="1" applyAlignment="1">
      <alignment horizontal="center"/>
    </xf>
    <xf numFmtId="1" fontId="19" fillId="0" borderId="1" xfId="0" applyNumberFormat="1" applyFont="1" applyBorder="1"/>
    <xf numFmtId="49" fontId="17" fillId="0" borderId="1" xfId="0" applyNumberFormat="1" applyFont="1" applyBorder="1" applyAlignment="1">
      <alignment horizontal="center"/>
    </xf>
    <xf numFmtId="49" fontId="19" fillId="0" borderId="1" xfId="0" applyNumberFormat="1" applyFont="1" applyFill="1" applyBorder="1" applyAlignment="1">
      <alignment horizontal="center"/>
    </xf>
    <xf numFmtId="1" fontId="19" fillId="0" borderId="1" xfId="0" applyNumberFormat="1" applyFont="1" applyBorder="1" applyAlignment="1">
      <alignment horizontal="right"/>
    </xf>
    <xf numFmtId="1" fontId="19" fillId="0" borderId="5" xfId="0" applyNumberFormat="1" applyFont="1" applyBorder="1" applyAlignment="1">
      <alignment horizontal="right"/>
    </xf>
    <xf numFmtId="0" fontId="0" fillId="0" borderId="7" xfId="0" applyBorder="1"/>
    <xf numFmtId="0" fontId="1" fillId="4" borderId="3" xfId="0" applyFont="1" applyFill="1" applyBorder="1"/>
    <xf numFmtId="0" fontId="1" fillId="5" borderId="3" xfId="0" applyFont="1" applyFill="1" applyBorder="1"/>
    <xf numFmtId="0" fontId="1" fillId="7" borderId="3" xfId="0" applyFont="1" applyFill="1" applyBorder="1"/>
    <xf numFmtId="0" fontId="0" fillId="8" borderId="3" xfId="0" applyFill="1" applyBorder="1"/>
    <xf numFmtId="0" fontId="1" fillId="3" borderId="3" xfId="0" applyFont="1" applyFill="1" applyBorder="1"/>
    <xf numFmtId="0" fontId="0" fillId="9" borderId="3" xfId="0" applyFill="1" applyBorder="1"/>
    <xf numFmtId="0" fontId="0" fillId="11" borderId="3" xfId="0" applyFill="1" applyBorder="1"/>
    <xf numFmtId="0" fontId="0" fillId="18" borderId="3" xfId="0" applyFill="1" applyBorder="1"/>
    <xf numFmtId="0" fontId="1" fillId="2" borderId="3" xfId="0" applyFont="1" applyFill="1" applyBorder="1"/>
    <xf numFmtId="0" fontId="23" fillId="19" borderId="3" xfId="0" applyFont="1" applyFill="1" applyBorder="1"/>
    <xf numFmtId="0" fontId="0" fillId="17" borderId="3" xfId="0" applyFill="1" applyBorder="1"/>
    <xf numFmtId="0" fontId="0" fillId="0" borderId="3" xfId="0" applyBorder="1"/>
    <xf numFmtId="0" fontId="1" fillId="14" borderId="3" xfId="0" applyFont="1" applyFill="1" applyBorder="1"/>
    <xf numFmtId="0" fontId="0" fillId="14" borderId="3" xfId="0" applyFill="1" applyBorder="1"/>
    <xf numFmtId="0" fontId="5" fillId="14" borderId="3" xfId="0" applyFont="1" applyFill="1" applyBorder="1"/>
    <xf numFmtId="0" fontId="0" fillId="0" borderId="6" xfId="0" applyFill="1" applyBorder="1"/>
    <xf numFmtId="0" fontId="18" fillId="0" borderId="3" xfId="0" applyFont="1" applyFill="1" applyBorder="1"/>
    <xf numFmtId="0" fontId="18" fillId="0" borderId="7" xfId="0" applyFont="1" applyFill="1" applyBorder="1"/>
    <xf numFmtId="0" fontId="18" fillId="0" borderId="6" xfId="0" applyFont="1" applyFill="1" applyBorder="1"/>
    <xf numFmtId="0" fontId="3" fillId="2" borderId="3" xfId="0" applyFont="1" applyFill="1" applyBorder="1"/>
    <xf numFmtId="0" fontId="3" fillId="0" borderId="3" xfId="0" applyFont="1" applyBorder="1"/>
    <xf numFmtId="164" fontId="0" fillId="0" borderId="7" xfId="0" applyNumberFormat="1" applyBorder="1" applyAlignment="1">
      <alignment horizontal="center"/>
    </xf>
    <xf numFmtId="1" fontId="3" fillId="0" borderId="3" xfId="0" applyNumberFormat="1" applyFont="1" applyBorder="1" applyAlignment="1">
      <alignment horizontal="center"/>
    </xf>
    <xf numFmtId="1" fontId="17" fillId="0" borderId="3" xfId="0" applyNumberFormat="1" applyFont="1" applyFill="1" applyBorder="1"/>
    <xf numFmtId="1" fontId="17" fillId="0" borderId="7" xfId="0" applyNumberFormat="1" applyFont="1" applyFill="1" applyBorder="1"/>
    <xf numFmtId="165" fontId="17" fillId="0" borderId="3" xfId="0" applyNumberFormat="1" applyFont="1" applyFill="1" applyBorder="1"/>
    <xf numFmtId="165" fontId="17" fillId="0" borderId="7" xfId="0" applyNumberFormat="1" applyFont="1" applyFill="1" applyBorder="1"/>
    <xf numFmtId="165" fontId="17" fillId="0" borderId="6" xfId="0" applyNumberFormat="1" applyFont="1" applyFill="1" applyBorder="1"/>
    <xf numFmtId="2" fontId="0" fillId="2" borderId="3" xfId="0" applyNumberFormat="1" applyFill="1" applyBorder="1" applyAlignment="1">
      <alignment horizontal="right"/>
    </xf>
    <xf numFmtId="1" fontId="1" fillId="4" borderId="8" xfId="0" applyNumberFormat="1" applyFont="1" applyFill="1" applyBorder="1"/>
    <xf numFmtId="1" fontId="0" fillId="5" borderId="8" xfId="0" applyNumberFormat="1" applyFill="1" applyBorder="1"/>
    <xf numFmtId="1" fontId="0" fillId="4" borderId="8" xfId="0" applyNumberFormat="1" applyFill="1" applyBorder="1"/>
    <xf numFmtId="1" fontId="1" fillId="6" borderId="8" xfId="0" applyNumberFormat="1" applyFont="1" applyFill="1" applyBorder="1"/>
    <xf numFmtId="1" fontId="0" fillId="7" borderId="8" xfId="0" applyNumberFormat="1" applyFill="1" applyBorder="1"/>
    <xf numFmtId="0" fontId="0" fillId="6" borderId="8" xfId="0" applyFill="1" applyBorder="1"/>
    <xf numFmtId="1" fontId="0" fillId="6" borderId="8" xfId="0" applyNumberFormat="1" applyFill="1" applyBorder="1"/>
    <xf numFmtId="1" fontId="0" fillId="8" borderId="8" xfId="0" applyNumberFormat="1" applyFill="1" applyBorder="1"/>
    <xf numFmtId="3" fontId="3" fillId="2" borderId="3" xfId="0" applyNumberFormat="1" applyFont="1" applyFill="1" applyBorder="1"/>
    <xf numFmtId="3" fontId="3" fillId="0" borderId="3" xfId="0" applyNumberFormat="1" applyFont="1" applyFill="1" applyBorder="1"/>
    <xf numFmtId="1" fontId="23" fillId="19" borderId="0" xfId="0" applyNumberFormat="1" applyFont="1" applyFill="1"/>
    <xf numFmtId="2" fontId="0" fillId="16" borderId="0" xfId="0" applyNumberFormat="1" applyFill="1"/>
    <xf numFmtId="1" fontId="17" fillId="0" borderId="7" xfId="0" applyNumberFormat="1" applyFont="1" applyFill="1" applyBorder="1" applyProtection="1"/>
    <xf numFmtId="0" fontId="21" fillId="15" borderId="0" xfId="1" applyAlignment="1">
      <alignment horizontal="center"/>
    </xf>
    <xf numFmtId="1" fontId="17" fillId="0" borderId="0" xfId="0" applyNumberFormat="1" applyFont="1" applyFill="1"/>
    <xf numFmtId="1" fontId="0" fillId="6" borderId="3" xfId="0" applyNumberFormat="1" applyFill="1" applyBorder="1"/>
    <xf numFmtId="9" fontId="3" fillId="0" borderId="3" xfId="0" applyNumberFormat="1" applyFont="1" applyBorder="1"/>
    <xf numFmtId="165" fontId="0" fillId="16" borderId="0" xfId="0" applyNumberFormat="1" applyFill="1"/>
    <xf numFmtId="0" fontId="26" fillId="0" borderId="0" xfId="0" applyFont="1"/>
    <xf numFmtId="165" fontId="3" fillId="0" borderId="3" xfId="0" applyNumberFormat="1" applyFont="1" applyBorder="1"/>
    <xf numFmtId="165" fontId="17" fillId="0" borderId="2" xfId="0" applyNumberFormat="1" applyFont="1" applyFill="1" applyBorder="1"/>
    <xf numFmtId="165" fontId="17" fillId="0" borderId="9" xfId="0" applyNumberFormat="1" applyFont="1" applyFill="1" applyBorder="1"/>
  </cellXfs>
  <cellStyles count="2">
    <cellStyle name="Good" xfId="1" builtinId="26"/>
    <cellStyle name="Normal" xfId="0" builtinId="0"/>
  </cellStyles>
  <dxfs count="8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8E8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75" b="0" i="0" u="none" strike="noStrike" baseline="0">
              <a:solidFill>
                <a:srgbClr val="000000"/>
              </a:solidFill>
              <a:latin typeface="Arial"/>
              <a:ea typeface="Arial"/>
              <a:cs typeface="Arial"/>
            </a:defRPr>
          </a:pPr>
          <a:endParaRPr lang="en-US"/>
        </a:p>
      </c:txPr>
    </c:title>
    <c:autoTitleDeleted val="0"/>
    <c:plotArea>
      <c:layout/>
      <c:pieChart>
        <c:varyColors val="1"/>
        <c:ser>
          <c:idx val="0"/>
          <c:order val="0"/>
          <c:tx>
            <c:v>Kcal</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0-7053-406C-AB99-E02F8D3AC7FF}"/>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1-7053-406C-AB99-E02F8D3AC7FF}"/>
              </c:ext>
            </c:extLst>
          </c:dPt>
          <c:dPt>
            <c:idx val="2"/>
            <c:bubble3D val="0"/>
            <c:spPr>
              <a:solidFill>
                <a:srgbClr val="FFCC00"/>
              </a:solidFill>
              <a:ln w="12700">
                <a:solidFill>
                  <a:srgbClr val="000000"/>
                </a:solidFill>
                <a:prstDash val="solid"/>
              </a:ln>
            </c:spPr>
            <c:extLst>
              <c:ext xmlns:c16="http://schemas.microsoft.com/office/drawing/2014/chart" uri="{C3380CC4-5D6E-409C-BE32-E72D297353CC}">
                <c16:uniqueId val="{00000002-7053-406C-AB99-E02F8D3AC7FF}"/>
              </c:ext>
            </c:extLst>
          </c:dPt>
          <c:dPt>
            <c:idx val="3"/>
            <c:bubble3D val="0"/>
            <c:spPr>
              <a:solidFill>
                <a:srgbClr val="FF99CC"/>
              </a:solidFill>
              <a:ln w="12700">
                <a:solidFill>
                  <a:srgbClr val="000000"/>
                </a:solidFill>
                <a:prstDash val="solid"/>
              </a:ln>
            </c:spPr>
            <c:extLst>
              <c:ext xmlns:c16="http://schemas.microsoft.com/office/drawing/2014/chart" uri="{C3380CC4-5D6E-409C-BE32-E72D297353CC}">
                <c16:uniqueId val="{00000003-7053-406C-AB99-E02F8D3AC7FF}"/>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7053-406C-AB99-E02F8D3AC7FF}"/>
              </c:ext>
            </c:extLst>
          </c:dPt>
          <c:dPt>
            <c:idx val="5"/>
            <c:bubble3D val="0"/>
            <c:spPr>
              <a:solidFill>
                <a:srgbClr val="CCFFFF"/>
              </a:solidFill>
              <a:ln w="12700">
                <a:solidFill>
                  <a:srgbClr val="000000"/>
                </a:solidFill>
                <a:prstDash val="solid"/>
              </a:ln>
            </c:spPr>
            <c:extLst>
              <c:ext xmlns:c16="http://schemas.microsoft.com/office/drawing/2014/chart" uri="{C3380CC4-5D6E-409C-BE32-E72D297353CC}">
                <c16:uniqueId val="{00000005-7053-406C-AB99-E02F8D3AC7FF}"/>
              </c:ext>
            </c:extLst>
          </c:dPt>
          <c:dPt>
            <c:idx val="6"/>
            <c:bubble3D val="0"/>
            <c:spPr>
              <a:solidFill>
                <a:srgbClr val="FFCC99"/>
              </a:solidFill>
              <a:ln w="12700">
                <a:solidFill>
                  <a:srgbClr val="000000"/>
                </a:solidFill>
                <a:prstDash val="solid"/>
              </a:ln>
            </c:spPr>
            <c:extLst>
              <c:ext xmlns:c16="http://schemas.microsoft.com/office/drawing/2014/chart" uri="{C3380CC4-5D6E-409C-BE32-E72D297353CC}">
                <c16:uniqueId val="{00000006-7053-406C-AB99-E02F8D3AC7FF}"/>
              </c:ext>
            </c:extLst>
          </c:dPt>
          <c:dPt>
            <c:idx val="7"/>
            <c:bubble3D val="0"/>
            <c:spPr>
              <a:solidFill>
                <a:srgbClr val="CC99FF"/>
              </a:solidFill>
              <a:ln w="12700">
                <a:solidFill>
                  <a:srgbClr val="000000"/>
                </a:solidFill>
                <a:prstDash val="solid"/>
              </a:ln>
            </c:spPr>
            <c:extLst>
              <c:ext xmlns:c16="http://schemas.microsoft.com/office/drawing/2014/chart" uri="{C3380CC4-5D6E-409C-BE32-E72D297353CC}">
                <c16:uniqueId val="{00000007-7053-406C-AB99-E02F8D3AC7FF}"/>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7053-406C-AB99-E02F8D3AC7FF}"/>
              </c:ext>
            </c:extLst>
          </c:dPt>
          <c:dPt>
            <c:idx val="9"/>
            <c:bubble3D val="0"/>
            <c:spPr>
              <a:solidFill>
                <a:srgbClr val="FFFFFF"/>
              </a:solidFill>
              <a:ln w="12700">
                <a:solidFill>
                  <a:srgbClr val="000000"/>
                </a:solidFill>
                <a:prstDash val="solid"/>
              </a:ln>
            </c:spPr>
            <c:extLst>
              <c:ext xmlns:c16="http://schemas.microsoft.com/office/drawing/2014/chart" uri="{C3380CC4-5D6E-409C-BE32-E72D297353CC}">
                <c16:uniqueId val="{00000009-7053-406C-AB99-E02F8D3AC7FF}"/>
              </c:ext>
            </c:extLst>
          </c:dPt>
          <c:dPt>
            <c:idx val="10"/>
            <c:bubble3D val="0"/>
            <c:spPr>
              <a:solidFill>
                <a:srgbClr val="FF00FF"/>
              </a:solidFill>
              <a:ln w="12700">
                <a:solidFill>
                  <a:srgbClr val="000000"/>
                </a:solidFill>
                <a:prstDash val="solid"/>
              </a:ln>
            </c:spPr>
            <c:extLst>
              <c:ext xmlns:c16="http://schemas.microsoft.com/office/drawing/2014/chart" uri="{C3380CC4-5D6E-409C-BE32-E72D297353CC}">
                <c16:uniqueId val="{0000000A-7053-406C-AB99-E02F8D3AC7FF}"/>
              </c:ext>
            </c:extLst>
          </c:dPt>
          <c:dPt>
            <c:idx val="11"/>
            <c:bubble3D val="0"/>
            <c:spPr>
              <a:solidFill>
                <a:srgbClr val="FFFF00"/>
              </a:solidFill>
              <a:ln w="12700">
                <a:solidFill>
                  <a:srgbClr val="000000"/>
                </a:solidFill>
                <a:prstDash val="solid"/>
              </a:ln>
            </c:spPr>
            <c:extLst>
              <c:ext xmlns:c16="http://schemas.microsoft.com/office/drawing/2014/chart" uri="{C3380CC4-5D6E-409C-BE32-E72D297353CC}">
                <c16:uniqueId val="{0000000B-7053-406C-AB99-E02F8D3AC7FF}"/>
              </c:ext>
            </c:extLst>
          </c:dPt>
          <c:cat>
            <c:strLit>
              <c:ptCount val="12"/>
              <c:pt idx="0">
                <c:v>Vegetables</c:v>
              </c:pt>
              <c:pt idx="1">
                <c:v>Fruit</c:v>
              </c:pt>
              <c:pt idx="2">
                <c:v>Bakery &amp; grains</c:v>
              </c:pt>
              <c:pt idx="3">
                <c:v>Meat</c:v>
              </c:pt>
              <c:pt idx="4">
                <c:v>Milk &amp; Cheese</c:v>
              </c:pt>
              <c:pt idx="5">
                <c:v>Fish</c:v>
              </c:pt>
              <c:pt idx="6">
                <c:v>Poultry</c:v>
              </c:pt>
              <c:pt idx="7">
                <c:v>Alcohol</c:v>
              </c:pt>
              <c:pt idx="8">
                <c:v>Eggs</c:v>
              </c:pt>
              <c:pt idx="9">
                <c:v>Tea/coffee &amp;milk &amp; 1 sugar</c:v>
              </c:pt>
              <c:pt idx="10">
                <c:v>Cooking Oil</c:v>
              </c:pt>
              <c:pt idx="11">
                <c:v>butter</c:v>
              </c:pt>
            </c:strLit>
          </c:cat>
          <c:val>
            <c:numLit>
              <c:formatCode>General</c:formatCode>
              <c:ptCount val="12"/>
              <c:pt idx="0">
                <c:v>30</c:v>
              </c:pt>
              <c:pt idx="1">
                <c:v>0</c:v>
              </c:pt>
              <c:pt idx="2">
                <c:v>100</c:v>
              </c:pt>
              <c:pt idx="3">
                <c:v>0</c:v>
              </c:pt>
              <c:pt idx="4">
                <c:v>0</c:v>
              </c:pt>
              <c:pt idx="5">
                <c:v>200</c:v>
              </c:pt>
              <c:pt idx="6">
                <c:v>0</c:v>
              </c:pt>
              <c:pt idx="7">
                <c:v>0</c:v>
              </c:pt>
              <c:pt idx="8">
                <c:v>0</c:v>
              </c:pt>
              <c:pt idx="9">
                <c:v>46</c:v>
              </c:pt>
              <c:pt idx="10">
                <c:v>0</c:v>
              </c:pt>
              <c:pt idx="11">
                <c:v>0</c:v>
              </c:pt>
            </c:numLit>
          </c:val>
          <c:extLst>
            <c:ext xmlns:c16="http://schemas.microsoft.com/office/drawing/2014/chart" uri="{C3380CC4-5D6E-409C-BE32-E72D297353CC}">
              <c16:uniqueId val="{0000000C-7053-406C-AB99-E02F8D3AC7F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75" b="0" i="0" u="none" strike="noStrike" baseline="0">
              <a:solidFill>
                <a:srgbClr val="000000"/>
              </a:solidFill>
              <a:latin typeface="Arial"/>
              <a:ea typeface="Arial"/>
              <a:cs typeface="Arial"/>
            </a:defRPr>
          </a:pPr>
          <a:endParaRPr lang="en-US"/>
        </a:p>
      </c:txPr>
    </c:title>
    <c:autoTitleDeleted val="0"/>
    <c:plotArea>
      <c:layout/>
      <c:pieChart>
        <c:varyColors val="1"/>
        <c:ser>
          <c:idx val="0"/>
          <c:order val="0"/>
          <c:tx>
            <c:v>Kcals</c:v>
          </c:tx>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D94F-46E7-BB24-7A914A6B496F}"/>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1-D94F-46E7-BB24-7A914A6B496F}"/>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2-D94F-46E7-BB24-7A914A6B496F}"/>
              </c:ext>
            </c:extLst>
          </c:dPt>
          <c:dPt>
            <c:idx val="3"/>
            <c:bubble3D val="0"/>
            <c:spPr>
              <a:solidFill>
                <a:srgbClr val="FFFF99"/>
              </a:solidFill>
              <a:ln w="12700">
                <a:solidFill>
                  <a:srgbClr val="000000"/>
                </a:solidFill>
                <a:prstDash val="solid"/>
              </a:ln>
            </c:spPr>
            <c:extLst>
              <c:ext xmlns:c16="http://schemas.microsoft.com/office/drawing/2014/chart" uri="{C3380CC4-5D6E-409C-BE32-E72D297353CC}">
                <c16:uniqueId val="{00000003-D94F-46E7-BB24-7A914A6B496F}"/>
              </c:ext>
            </c:extLst>
          </c:dPt>
          <c:dPt>
            <c:idx val="4"/>
            <c:bubble3D val="0"/>
            <c:spPr>
              <a:solidFill>
                <a:srgbClr val="FF99CC"/>
              </a:solidFill>
              <a:ln w="12700">
                <a:solidFill>
                  <a:srgbClr val="000000"/>
                </a:solidFill>
                <a:prstDash val="solid"/>
              </a:ln>
            </c:spPr>
            <c:extLst>
              <c:ext xmlns:c16="http://schemas.microsoft.com/office/drawing/2014/chart" uri="{C3380CC4-5D6E-409C-BE32-E72D297353CC}">
                <c16:uniqueId val="{00000004-D94F-46E7-BB24-7A914A6B496F}"/>
              </c:ext>
            </c:extLst>
          </c:dPt>
          <c:dPt>
            <c:idx val="5"/>
            <c:bubble3D val="0"/>
            <c:spPr>
              <a:solidFill>
                <a:srgbClr val="FF00FF"/>
              </a:solidFill>
              <a:ln w="12700">
                <a:solidFill>
                  <a:srgbClr val="000000"/>
                </a:solidFill>
                <a:prstDash val="solid"/>
              </a:ln>
            </c:spPr>
            <c:extLst>
              <c:ext xmlns:c16="http://schemas.microsoft.com/office/drawing/2014/chart" uri="{C3380CC4-5D6E-409C-BE32-E72D297353CC}">
                <c16:uniqueId val="{00000005-D94F-46E7-BB24-7A914A6B496F}"/>
              </c:ext>
            </c:extLst>
          </c:dPt>
          <c:cat>
            <c:strLit>
              <c:ptCount val="6"/>
              <c:pt idx="0">
                <c:v>Grains</c:v>
              </c:pt>
              <c:pt idx="1">
                <c:v>Vegetables</c:v>
              </c:pt>
              <c:pt idx="2">
                <c:v>Fruits</c:v>
              </c:pt>
              <c:pt idx="3">
                <c:v>Milk</c:v>
              </c:pt>
              <c:pt idx="4">
                <c:v>Meat &amp; Beans</c:v>
              </c:pt>
              <c:pt idx="5">
                <c:v>Oils</c:v>
              </c:pt>
            </c:strLit>
          </c:cat>
          <c:val>
            <c:numLit>
              <c:formatCode>General</c:formatCode>
              <c:ptCount val="6"/>
              <c:pt idx="0">
                <c:v>100</c:v>
              </c:pt>
              <c:pt idx="1">
                <c:v>30</c:v>
              </c:pt>
              <c:pt idx="2">
                <c:v>0</c:v>
              </c:pt>
              <c:pt idx="3">
                <c:v>30</c:v>
              </c:pt>
              <c:pt idx="4">
                <c:v>200</c:v>
              </c:pt>
              <c:pt idx="5">
                <c:v>0</c:v>
              </c:pt>
            </c:numLit>
          </c:val>
          <c:extLst>
            <c:ext xmlns:c16="http://schemas.microsoft.com/office/drawing/2014/chart" uri="{C3380CC4-5D6E-409C-BE32-E72D297353CC}">
              <c16:uniqueId val="{00000006-D94F-46E7-BB24-7A914A6B496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822960573775868"/>
          <c:y val="3.341902313624678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0024443901249156"/>
          <c:y val="0.18766066838046291"/>
          <c:w val="0.34432275488731495"/>
          <c:h val="0.7249357326478717"/>
        </c:manualLayout>
      </c:layout>
      <c:pieChart>
        <c:varyColors val="1"/>
        <c:ser>
          <c:idx val="0"/>
          <c:order val="0"/>
          <c:tx>
            <c:strRef>
              <c:f>'Weekly Diet'!$D$183</c:f>
              <c:strCache>
                <c:ptCount val="1"/>
                <c:pt idx="0">
                  <c:v>Kcal</c:v>
                </c:pt>
              </c:strCache>
            </c:strRef>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0-D0D6-4DD9-8DC9-4BCCD1CBFFC6}"/>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1-D0D6-4DD9-8DC9-4BCCD1CBFFC6}"/>
              </c:ext>
            </c:extLst>
          </c:dPt>
          <c:dPt>
            <c:idx val="2"/>
            <c:bubble3D val="0"/>
            <c:spPr>
              <a:solidFill>
                <a:srgbClr val="FFCC00"/>
              </a:solidFill>
              <a:ln w="12700">
                <a:solidFill>
                  <a:srgbClr val="000000"/>
                </a:solidFill>
                <a:prstDash val="solid"/>
              </a:ln>
            </c:spPr>
            <c:extLst>
              <c:ext xmlns:c16="http://schemas.microsoft.com/office/drawing/2014/chart" uri="{C3380CC4-5D6E-409C-BE32-E72D297353CC}">
                <c16:uniqueId val="{00000002-D0D6-4DD9-8DC9-4BCCD1CBFFC6}"/>
              </c:ext>
            </c:extLst>
          </c:dPt>
          <c:dPt>
            <c:idx val="3"/>
            <c:bubble3D val="0"/>
            <c:spPr>
              <a:solidFill>
                <a:srgbClr val="FF99CC"/>
              </a:solidFill>
              <a:ln w="12700">
                <a:solidFill>
                  <a:srgbClr val="000000"/>
                </a:solidFill>
                <a:prstDash val="solid"/>
              </a:ln>
            </c:spPr>
            <c:extLst>
              <c:ext xmlns:c16="http://schemas.microsoft.com/office/drawing/2014/chart" uri="{C3380CC4-5D6E-409C-BE32-E72D297353CC}">
                <c16:uniqueId val="{00000003-D0D6-4DD9-8DC9-4BCCD1CBFFC6}"/>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D0D6-4DD9-8DC9-4BCCD1CBFFC6}"/>
              </c:ext>
            </c:extLst>
          </c:dPt>
          <c:dPt>
            <c:idx val="5"/>
            <c:bubble3D val="0"/>
            <c:spPr>
              <a:solidFill>
                <a:srgbClr val="CCFFFF"/>
              </a:solidFill>
              <a:ln w="12700">
                <a:solidFill>
                  <a:srgbClr val="000000"/>
                </a:solidFill>
                <a:prstDash val="solid"/>
              </a:ln>
            </c:spPr>
            <c:extLst>
              <c:ext xmlns:c16="http://schemas.microsoft.com/office/drawing/2014/chart" uri="{C3380CC4-5D6E-409C-BE32-E72D297353CC}">
                <c16:uniqueId val="{00000005-D0D6-4DD9-8DC9-4BCCD1CBFFC6}"/>
              </c:ext>
            </c:extLst>
          </c:dPt>
          <c:dPt>
            <c:idx val="6"/>
            <c:bubble3D val="0"/>
            <c:spPr>
              <a:solidFill>
                <a:srgbClr val="FFCC99"/>
              </a:solidFill>
              <a:ln w="12700">
                <a:solidFill>
                  <a:srgbClr val="000000"/>
                </a:solidFill>
                <a:prstDash val="solid"/>
              </a:ln>
            </c:spPr>
            <c:extLst>
              <c:ext xmlns:c16="http://schemas.microsoft.com/office/drawing/2014/chart" uri="{C3380CC4-5D6E-409C-BE32-E72D297353CC}">
                <c16:uniqueId val="{00000006-D0D6-4DD9-8DC9-4BCCD1CBFFC6}"/>
              </c:ext>
            </c:extLst>
          </c:dPt>
          <c:dPt>
            <c:idx val="7"/>
            <c:bubble3D val="0"/>
            <c:spPr>
              <a:solidFill>
                <a:srgbClr val="CC99FF"/>
              </a:solidFill>
              <a:ln w="12700">
                <a:solidFill>
                  <a:srgbClr val="000000"/>
                </a:solidFill>
                <a:prstDash val="solid"/>
              </a:ln>
            </c:spPr>
            <c:extLst>
              <c:ext xmlns:c16="http://schemas.microsoft.com/office/drawing/2014/chart" uri="{C3380CC4-5D6E-409C-BE32-E72D297353CC}">
                <c16:uniqueId val="{00000007-D0D6-4DD9-8DC9-4BCCD1CBFFC6}"/>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D0D6-4DD9-8DC9-4BCCD1CBFFC6}"/>
              </c:ext>
            </c:extLst>
          </c:dPt>
          <c:dPt>
            <c:idx val="9"/>
            <c:bubble3D val="0"/>
            <c:spPr>
              <a:solidFill>
                <a:srgbClr val="FFFFFF"/>
              </a:solidFill>
              <a:ln w="12700">
                <a:solidFill>
                  <a:srgbClr val="000000"/>
                </a:solidFill>
                <a:prstDash val="solid"/>
              </a:ln>
            </c:spPr>
            <c:extLst>
              <c:ext xmlns:c16="http://schemas.microsoft.com/office/drawing/2014/chart" uri="{C3380CC4-5D6E-409C-BE32-E72D297353CC}">
                <c16:uniqueId val="{00000009-D0D6-4DD9-8DC9-4BCCD1CBFFC6}"/>
              </c:ext>
            </c:extLst>
          </c:dPt>
          <c:dPt>
            <c:idx val="10"/>
            <c:bubble3D val="0"/>
            <c:spPr>
              <a:solidFill>
                <a:srgbClr val="FF00FF"/>
              </a:solidFill>
              <a:ln w="12700">
                <a:solidFill>
                  <a:srgbClr val="000000"/>
                </a:solidFill>
                <a:prstDash val="solid"/>
              </a:ln>
            </c:spPr>
            <c:extLst>
              <c:ext xmlns:c16="http://schemas.microsoft.com/office/drawing/2014/chart" uri="{C3380CC4-5D6E-409C-BE32-E72D297353CC}">
                <c16:uniqueId val="{0000000A-D0D6-4DD9-8DC9-4BCCD1CBFFC6}"/>
              </c:ext>
            </c:extLst>
          </c:dPt>
          <c:dPt>
            <c:idx val="11"/>
            <c:bubble3D val="0"/>
            <c:spPr>
              <a:solidFill>
                <a:srgbClr val="FFFF00"/>
              </a:solidFill>
              <a:ln w="12700">
                <a:solidFill>
                  <a:srgbClr val="000000"/>
                </a:solidFill>
                <a:prstDash val="solid"/>
              </a:ln>
            </c:spPr>
            <c:extLst>
              <c:ext xmlns:c16="http://schemas.microsoft.com/office/drawing/2014/chart" uri="{C3380CC4-5D6E-409C-BE32-E72D297353CC}">
                <c16:uniqueId val="{0000000B-D0D6-4DD9-8DC9-4BCCD1CBFFC6}"/>
              </c:ext>
            </c:extLst>
          </c:dPt>
          <c:dPt>
            <c:idx val="12"/>
            <c:bubble3D val="0"/>
            <c:spPr>
              <a:solidFill>
                <a:srgbClr val="C0C0C0"/>
              </a:solidFill>
              <a:ln w="12700">
                <a:solidFill>
                  <a:srgbClr val="000000"/>
                </a:solidFill>
                <a:prstDash val="solid"/>
              </a:ln>
            </c:spPr>
            <c:extLst>
              <c:ext xmlns:c16="http://schemas.microsoft.com/office/drawing/2014/chart" uri="{C3380CC4-5D6E-409C-BE32-E72D297353CC}">
                <c16:uniqueId val="{0000000C-D0D6-4DD9-8DC9-4BCCD1CBFFC6}"/>
              </c:ext>
            </c:extLst>
          </c:dPt>
          <c:cat>
            <c:strRef>
              <c:f>'Weekly Diet'!$C$184:$C$197</c:f>
              <c:strCache>
                <c:ptCount val="14"/>
                <c:pt idx="0">
                  <c:v>Vegetables</c:v>
                </c:pt>
                <c:pt idx="1">
                  <c:v>Fruit</c:v>
                </c:pt>
                <c:pt idx="2">
                  <c:v>Bakery &amp; grains</c:v>
                </c:pt>
                <c:pt idx="3">
                  <c:v>Meat</c:v>
                </c:pt>
                <c:pt idx="4">
                  <c:v>Milk &amp; Cheese</c:v>
                </c:pt>
                <c:pt idx="5">
                  <c:v>Fish</c:v>
                </c:pt>
                <c:pt idx="6">
                  <c:v>Poultry</c:v>
                </c:pt>
                <c:pt idx="7">
                  <c:v>Alcohol</c:v>
                </c:pt>
                <c:pt idx="8">
                  <c:v>Eggs</c:v>
                </c:pt>
                <c:pt idx="9">
                  <c:v>Tea/coffee/cocoa etc sugar only</c:v>
                </c:pt>
                <c:pt idx="10">
                  <c:v>Cooking Oil inc Lard</c:v>
                </c:pt>
                <c:pt idx="11">
                  <c:v>butter</c:v>
                </c:pt>
                <c:pt idx="12">
                  <c:v>Confectionary</c:v>
                </c:pt>
                <c:pt idx="13">
                  <c:v>Nuts</c:v>
                </c:pt>
              </c:strCache>
            </c:strRef>
          </c:cat>
          <c:val>
            <c:numRef>
              <c:f>'Weekly Diet'!$D$184:$D$197</c:f>
              <c:numCache>
                <c:formatCode>0</c:formatCode>
                <c:ptCount val="14"/>
                <c:pt idx="0">
                  <c:v>0</c:v>
                </c:pt>
                <c:pt idx="1">
                  <c:v>89</c:v>
                </c:pt>
                <c:pt idx="2">
                  <c:v>0</c:v>
                </c:pt>
                <c:pt idx="3">
                  <c:v>0</c:v>
                </c:pt>
                <c:pt idx="4">
                  <c:v>30</c:v>
                </c:pt>
                <c:pt idx="5">
                  <c:v>0</c:v>
                </c:pt>
                <c:pt idx="6">
                  <c:v>0</c:v>
                </c:pt>
                <c:pt idx="7">
                  <c:v>0</c:v>
                </c:pt>
                <c:pt idx="8">
                  <c:v>0</c:v>
                </c:pt>
                <c:pt idx="9">
                  <c:v>16</c:v>
                </c:pt>
                <c:pt idx="10">
                  <c:v>0</c:v>
                </c:pt>
                <c:pt idx="11">
                  <c:v>0</c:v>
                </c:pt>
                <c:pt idx="12">
                  <c:v>0</c:v>
                </c:pt>
                <c:pt idx="13">
                  <c:v>0</c:v>
                </c:pt>
              </c:numCache>
            </c:numRef>
          </c:val>
          <c:extLst>
            <c:ext xmlns:c16="http://schemas.microsoft.com/office/drawing/2014/chart" uri="{C3380CC4-5D6E-409C-BE32-E72D297353CC}">
              <c16:uniqueId val="{0000000D-D0D6-4DD9-8DC9-4BCCD1CBFFC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114862488153765"/>
          <c:y val="0.19794344473009431"/>
          <c:w val="0.24908454608867769"/>
          <c:h val="0.7043701799485866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US Dept of Agriculture  kcal</a:t>
            </a:r>
          </a:p>
        </c:rich>
      </c:tx>
      <c:layout>
        <c:manualLayout>
          <c:xMode val="edge"/>
          <c:yMode val="edge"/>
          <c:x val="0.39194185928659581"/>
          <c:y val="3.5087819489620801E-2"/>
        </c:manualLayout>
      </c:layout>
      <c:overlay val="0"/>
      <c:spPr>
        <a:noFill/>
        <a:ln w="25400">
          <a:noFill/>
        </a:ln>
      </c:spPr>
    </c:title>
    <c:autoTitleDeleted val="0"/>
    <c:plotArea>
      <c:layout>
        <c:manualLayout>
          <c:layoutTarget val="inner"/>
          <c:xMode val="edge"/>
          <c:yMode val="edge"/>
          <c:x val="0.23321151128890902"/>
          <c:y val="0.19883097710782491"/>
          <c:w val="0.29670365048798375"/>
          <c:h val="0.71052834466472681"/>
        </c:manualLayout>
      </c:layout>
      <c:pieChart>
        <c:varyColors val="1"/>
        <c:ser>
          <c:idx val="0"/>
          <c:order val="0"/>
          <c:tx>
            <c:strRef>
              <c:f>'Weekly Diet'!$D$217</c:f>
              <c:strCache>
                <c:ptCount val="1"/>
              </c:strCache>
            </c:strRef>
          </c:tx>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0E48-4EB2-92BB-48A1A598EF93}"/>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1-0E48-4EB2-92BB-48A1A598EF93}"/>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2-0E48-4EB2-92BB-48A1A598EF93}"/>
              </c:ext>
            </c:extLst>
          </c:dPt>
          <c:dPt>
            <c:idx val="3"/>
            <c:bubble3D val="0"/>
            <c:spPr>
              <a:solidFill>
                <a:srgbClr val="FFFF99"/>
              </a:solidFill>
              <a:ln w="12700">
                <a:solidFill>
                  <a:srgbClr val="000000"/>
                </a:solidFill>
                <a:prstDash val="solid"/>
              </a:ln>
            </c:spPr>
            <c:extLst>
              <c:ext xmlns:c16="http://schemas.microsoft.com/office/drawing/2014/chart" uri="{C3380CC4-5D6E-409C-BE32-E72D297353CC}">
                <c16:uniqueId val="{00000003-0E48-4EB2-92BB-48A1A598EF93}"/>
              </c:ext>
            </c:extLst>
          </c:dPt>
          <c:dPt>
            <c:idx val="4"/>
            <c:bubble3D val="0"/>
            <c:spPr>
              <a:solidFill>
                <a:srgbClr val="FF99CC"/>
              </a:solidFill>
              <a:ln w="12700">
                <a:solidFill>
                  <a:srgbClr val="000000"/>
                </a:solidFill>
                <a:prstDash val="solid"/>
              </a:ln>
            </c:spPr>
            <c:extLst>
              <c:ext xmlns:c16="http://schemas.microsoft.com/office/drawing/2014/chart" uri="{C3380CC4-5D6E-409C-BE32-E72D297353CC}">
                <c16:uniqueId val="{00000004-0E48-4EB2-92BB-48A1A598EF93}"/>
              </c:ext>
            </c:extLst>
          </c:dPt>
          <c:dPt>
            <c:idx val="5"/>
            <c:bubble3D val="0"/>
            <c:spPr>
              <a:solidFill>
                <a:srgbClr val="FF00FF"/>
              </a:solidFill>
              <a:ln w="12700">
                <a:solidFill>
                  <a:srgbClr val="000000"/>
                </a:solidFill>
                <a:prstDash val="solid"/>
              </a:ln>
            </c:spPr>
            <c:extLst>
              <c:ext xmlns:c16="http://schemas.microsoft.com/office/drawing/2014/chart" uri="{C3380CC4-5D6E-409C-BE32-E72D297353CC}">
                <c16:uniqueId val="{00000005-0E48-4EB2-92BB-48A1A598EF93}"/>
              </c:ext>
            </c:extLst>
          </c:dPt>
          <c:cat>
            <c:strRef>
              <c:f>'Weekly Diet'!$C$218:$C$223</c:f>
              <c:strCache>
                <c:ptCount val="6"/>
                <c:pt idx="0">
                  <c:v>Grains</c:v>
                </c:pt>
                <c:pt idx="1">
                  <c:v>Vegetables</c:v>
                </c:pt>
                <c:pt idx="2">
                  <c:v>Fruits</c:v>
                </c:pt>
                <c:pt idx="3">
                  <c:v>Milk &amp; cheese</c:v>
                </c:pt>
                <c:pt idx="4">
                  <c:v>Meat, Beans, fish, eggs &amp; nuts </c:v>
                </c:pt>
                <c:pt idx="5">
                  <c:v>Oils</c:v>
                </c:pt>
              </c:strCache>
            </c:strRef>
          </c:cat>
          <c:val>
            <c:numRef>
              <c:f>'Weekly Diet'!$D$218:$D$223</c:f>
              <c:numCache>
                <c:formatCode>0</c:formatCode>
                <c:ptCount val="6"/>
                <c:pt idx="0">
                  <c:v>0</c:v>
                </c:pt>
                <c:pt idx="1">
                  <c:v>0</c:v>
                </c:pt>
                <c:pt idx="2">
                  <c:v>89</c:v>
                </c:pt>
                <c:pt idx="3">
                  <c:v>30</c:v>
                </c:pt>
                <c:pt idx="4">
                  <c:v>0</c:v>
                </c:pt>
                <c:pt idx="5">
                  <c:v>0</c:v>
                </c:pt>
              </c:numCache>
            </c:numRef>
          </c:val>
          <c:extLst>
            <c:ext xmlns:c16="http://schemas.microsoft.com/office/drawing/2014/chart" uri="{C3380CC4-5D6E-409C-BE32-E72D297353CC}">
              <c16:uniqueId val="{00000006-0E48-4EB2-92BB-48A1A598EF9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5946366503508589"/>
          <c:y val="0.37719405951337354"/>
          <c:w val="0.23076950593509846"/>
          <c:h val="0.35380217985367457"/>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75" b="0" i="0" u="none" strike="noStrike" baseline="0">
              <a:solidFill>
                <a:srgbClr val="000000"/>
              </a:solidFill>
              <a:latin typeface="Arial"/>
              <a:ea typeface="Arial"/>
              <a:cs typeface="Arial"/>
            </a:defRPr>
          </a:pPr>
          <a:endParaRPr lang="en-US"/>
        </a:p>
      </c:txPr>
    </c:title>
    <c:autoTitleDeleted val="0"/>
    <c:plotArea>
      <c:layout/>
      <c:pieChart>
        <c:varyColors val="1"/>
        <c:ser>
          <c:idx val="0"/>
          <c:order val="0"/>
          <c:tx>
            <c:v>Kcal</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0-B890-4B31-B260-206A8EF35A9A}"/>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1-B890-4B31-B260-206A8EF35A9A}"/>
              </c:ext>
            </c:extLst>
          </c:dPt>
          <c:dPt>
            <c:idx val="2"/>
            <c:bubble3D val="0"/>
            <c:spPr>
              <a:solidFill>
                <a:srgbClr val="FFCC00"/>
              </a:solidFill>
              <a:ln w="12700">
                <a:solidFill>
                  <a:srgbClr val="000000"/>
                </a:solidFill>
                <a:prstDash val="solid"/>
              </a:ln>
            </c:spPr>
            <c:extLst>
              <c:ext xmlns:c16="http://schemas.microsoft.com/office/drawing/2014/chart" uri="{C3380CC4-5D6E-409C-BE32-E72D297353CC}">
                <c16:uniqueId val="{00000002-B890-4B31-B260-206A8EF35A9A}"/>
              </c:ext>
            </c:extLst>
          </c:dPt>
          <c:dPt>
            <c:idx val="3"/>
            <c:bubble3D val="0"/>
            <c:spPr>
              <a:solidFill>
                <a:srgbClr val="FF99CC"/>
              </a:solidFill>
              <a:ln w="12700">
                <a:solidFill>
                  <a:srgbClr val="000000"/>
                </a:solidFill>
                <a:prstDash val="solid"/>
              </a:ln>
            </c:spPr>
            <c:extLst>
              <c:ext xmlns:c16="http://schemas.microsoft.com/office/drawing/2014/chart" uri="{C3380CC4-5D6E-409C-BE32-E72D297353CC}">
                <c16:uniqueId val="{00000003-B890-4B31-B260-206A8EF35A9A}"/>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B890-4B31-B260-206A8EF35A9A}"/>
              </c:ext>
            </c:extLst>
          </c:dPt>
          <c:dPt>
            <c:idx val="5"/>
            <c:bubble3D val="0"/>
            <c:spPr>
              <a:solidFill>
                <a:srgbClr val="CCFFFF"/>
              </a:solidFill>
              <a:ln w="12700">
                <a:solidFill>
                  <a:srgbClr val="000000"/>
                </a:solidFill>
                <a:prstDash val="solid"/>
              </a:ln>
            </c:spPr>
            <c:extLst>
              <c:ext xmlns:c16="http://schemas.microsoft.com/office/drawing/2014/chart" uri="{C3380CC4-5D6E-409C-BE32-E72D297353CC}">
                <c16:uniqueId val="{00000005-B890-4B31-B260-206A8EF35A9A}"/>
              </c:ext>
            </c:extLst>
          </c:dPt>
          <c:dPt>
            <c:idx val="6"/>
            <c:bubble3D val="0"/>
            <c:spPr>
              <a:solidFill>
                <a:srgbClr val="FFCC99"/>
              </a:solidFill>
              <a:ln w="12700">
                <a:solidFill>
                  <a:srgbClr val="000000"/>
                </a:solidFill>
                <a:prstDash val="solid"/>
              </a:ln>
            </c:spPr>
            <c:extLst>
              <c:ext xmlns:c16="http://schemas.microsoft.com/office/drawing/2014/chart" uri="{C3380CC4-5D6E-409C-BE32-E72D297353CC}">
                <c16:uniqueId val="{00000006-B890-4B31-B260-206A8EF35A9A}"/>
              </c:ext>
            </c:extLst>
          </c:dPt>
          <c:dPt>
            <c:idx val="7"/>
            <c:bubble3D val="0"/>
            <c:spPr>
              <a:solidFill>
                <a:srgbClr val="CC99FF"/>
              </a:solidFill>
              <a:ln w="12700">
                <a:solidFill>
                  <a:srgbClr val="000000"/>
                </a:solidFill>
                <a:prstDash val="solid"/>
              </a:ln>
            </c:spPr>
            <c:extLst>
              <c:ext xmlns:c16="http://schemas.microsoft.com/office/drawing/2014/chart" uri="{C3380CC4-5D6E-409C-BE32-E72D297353CC}">
                <c16:uniqueId val="{00000007-B890-4B31-B260-206A8EF35A9A}"/>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B890-4B31-B260-206A8EF35A9A}"/>
              </c:ext>
            </c:extLst>
          </c:dPt>
          <c:dPt>
            <c:idx val="9"/>
            <c:bubble3D val="0"/>
            <c:spPr>
              <a:solidFill>
                <a:srgbClr val="FFFFFF"/>
              </a:solidFill>
              <a:ln w="12700">
                <a:solidFill>
                  <a:srgbClr val="000000"/>
                </a:solidFill>
                <a:prstDash val="solid"/>
              </a:ln>
            </c:spPr>
            <c:extLst>
              <c:ext xmlns:c16="http://schemas.microsoft.com/office/drawing/2014/chart" uri="{C3380CC4-5D6E-409C-BE32-E72D297353CC}">
                <c16:uniqueId val="{00000009-B890-4B31-B260-206A8EF35A9A}"/>
              </c:ext>
            </c:extLst>
          </c:dPt>
          <c:dPt>
            <c:idx val="10"/>
            <c:bubble3D val="0"/>
            <c:spPr>
              <a:solidFill>
                <a:srgbClr val="FF00FF"/>
              </a:solidFill>
              <a:ln w="12700">
                <a:solidFill>
                  <a:srgbClr val="000000"/>
                </a:solidFill>
                <a:prstDash val="solid"/>
              </a:ln>
            </c:spPr>
            <c:extLst>
              <c:ext xmlns:c16="http://schemas.microsoft.com/office/drawing/2014/chart" uri="{C3380CC4-5D6E-409C-BE32-E72D297353CC}">
                <c16:uniqueId val="{0000000A-B890-4B31-B260-206A8EF35A9A}"/>
              </c:ext>
            </c:extLst>
          </c:dPt>
          <c:dPt>
            <c:idx val="11"/>
            <c:bubble3D val="0"/>
            <c:spPr>
              <a:solidFill>
                <a:srgbClr val="FFFF00"/>
              </a:solidFill>
              <a:ln w="12700">
                <a:solidFill>
                  <a:srgbClr val="000000"/>
                </a:solidFill>
                <a:prstDash val="solid"/>
              </a:ln>
            </c:spPr>
            <c:extLst>
              <c:ext xmlns:c16="http://schemas.microsoft.com/office/drawing/2014/chart" uri="{C3380CC4-5D6E-409C-BE32-E72D297353CC}">
                <c16:uniqueId val="{0000000B-B890-4B31-B260-206A8EF35A9A}"/>
              </c:ext>
            </c:extLst>
          </c:dPt>
          <c:cat>
            <c:strLit>
              <c:ptCount val="12"/>
              <c:pt idx="0">
                <c:v>Vegetables</c:v>
              </c:pt>
              <c:pt idx="1">
                <c:v>Fruit</c:v>
              </c:pt>
              <c:pt idx="2">
                <c:v>Bakery &amp; grains</c:v>
              </c:pt>
              <c:pt idx="3">
                <c:v>Meat</c:v>
              </c:pt>
              <c:pt idx="4">
                <c:v>Milk &amp; Cheese</c:v>
              </c:pt>
              <c:pt idx="5">
                <c:v>Fish</c:v>
              </c:pt>
              <c:pt idx="6">
                <c:v>Poultry</c:v>
              </c:pt>
              <c:pt idx="7">
                <c:v>Alcohol</c:v>
              </c:pt>
              <c:pt idx="8">
                <c:v>Eggs</c:v>
              </c:pt>
              <c:pt idx="9">
                <c:v>Tea/coffee &amp;milk &amp; 1 sugar</c:v>
              </c:pt>
              <c:pt idx="10">
                <c:v>Cooking Oil</c:v>
              </c:pt>
              <c:pt idx="11">
                <c:v>butter</c:v>
              </c:pt>
            </c:strLit>
          </c:cat>
          <c:val>
            <c:numLit>
              <c:formatCode>General</c:formatCode>
              <c:ptCount val="12"/>
              <c:pt idx="0">
                <c:v>30</c:v>
              </c:pt>
              <c:pt idx="1">
                <c:v>0</c:v>
              </c:pt>
              <c:pt idx="2">
                <c:v>100</c:v>
              </c:pt>
              <c:pt idx="3">
                <c:v>0</c:v>
              </c:pt>
              <c:pt idx="4">
                <c:v>0</c:v>
              </c:pt>
              <c:pt idx="5">
                <c:v>200</c:v>
              </c:pt>
              <c:pt idx="6">
                <c:v>0</c:v>
              </c:pt>
              <c:pt idx="7">
                <c:v>0</c:v>
              </c:pt>
              <c:pt idx="8">
                <c:v>0</c:v>
              </c:pt>
              <c:pt idx="9">
                <c:v>46</c:v>
              </c:pt>
              <c:pt idx="10">
                <c:v>0</c:v>
              </c:pt>
              <c:pt idx="11">
                <c:v>0</c:v>
              </c:pt>
            </c:numLit>
          </c:val>
          <c:extLst>
            <c:ext xmlns:c16="http://schemas.microsoft.com/office/drawing/2014/chart" uri="{C3380CC4-5D6E-409C-BE32-E72D297353CC}">
              <c16:uniqueId val="{0000000C-B890-4B31-B260-206A8EF35A9A}"/>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horizontalDpi="-3"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75" b="0" i="0" u="none" strike="noStrike" baseline="0">
              <a:solidFill>
                <a:srgbClr val="000000"/>
              </a:solidFill>
              <a:latin typeface="Arial"/>
              <a:ea typeface="Arial"/>
              <a:cs typeface="Arial"/>
            </a:defRPr>
          </a:pPr>
          <a:endParaRPr lang="en-US"/>
        </a:p>
      </c:txPr>
    </c:title>
    <c:autoTitleDeleted val="0"/>
    <c:plotArea>
      <c:layout/>
      <c:pieChart>
        <c:varyColors val="1"/>
        <c:ser>
          <c:idx val="0"/>
          <c:order val="0"/>
          <c:tx>
            <c:v>Kcals</c:v>
          </c:tx>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93E2-466F-A86E-FB523BDFCFAF}"/>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1-93E2-466F-A86E-FB523BDFCFAF}"/>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2-93E2-466F-A86E-FB523BDFCFAF}"/>
              </c:ext>
            </c:extLst>
          </c:dPt>
          <c:dPt>
            <c:idx val="3"/>
            <c:bubble3D val="0"/>
            <c:spPr>
              <a:solidFill>
                <a:srgbClr val="FFFF99"/>
              </a:solidFill>
              <a:ln w="12700">
                <a:solidFill>
                  <a:srgbClr val="000000"/>
                </a:solidFill>
                <a:prstDash val="solid"/>
              </a:ln>
            </c:spPr>
            <c:extLst>
              <c:ext xmlns:c16="http://schemas.microsoft.com/office/drawing/2014/chart" uri="{C3380CC4-5D6E-409C-BE32-E72D297353CC}">
                <c16:uniqueId val="{00000003-93E2-466F-A86E-FB523BDFCFAF}"/>
              </c:ext>
            </c:extLst>
          </c:dPt>
          <c:dPt>
            <c:idx val="4"/>
            <c:bubble3D val="0"/>
            <c:spPr>
              <a:solidFill>
                <a:srgbClr val="FF99CC"/>
              </a:solidFill>
              <a:ln w="12700">
                <a:solidFill>
                  <a:srgbClr val="000000"/>
                </a:solidFill>
                <a:prstDash val="solid"/>
              </a:ln>
            </c:spPr>
            <c:extLst>
              <c:ext xmlns:c16="http://schemas.microsoft.com/office/drawing/2014/chart" uri="{C3380CC4-5D6E-409C-BE32-E72D297353CC}">
                <c16:uniqueId val="{00000004-93E2-466F-A86E-FB523BDFCFAF}"/>
              </c:ext>
            </c:extLst>
          </c:dPt>
          <c:dPt>
            <c:idx val="5"/>
            <c:bubble3D val="0"/>
            <c:spPr>
              <a:solidFill>
                <a:srgbClr val="FF00FF"/>
              </a:solidFill>
              <a:ln w="12700">
                <a:solidFill>
                  <a:srgbClr val="000000"/>
                </a:solidFill>
                <a:prstDash val="solid"/>
              </a:ln>
            </c:spPr>
            <c:extLst>
              <c:ext xmlns:c16="http://schemas.microsoft.com/office/drawing/2014/chart" uri="{C3380CC4-5D6E-409C-BE32-E72D297353CC}">
                <c16:uniqueId val="{00000005-93E2-466F-A86E-FB523BDFCFAF}"/>
              </c:ext>
            </c:extLst>
          </c:dPt>
          <c:cat>
            <c:strLit>
              <c:ptCount val="6"/>
              <c:pt idx="0">
                <c:v>Grains</c:v>
              </c:pt>
              <c:pt idx="1">
                <c:v>Vegetables</c:v>
              </c:pt>
              <c:pt idx="2">
                <c:v>Fruits</c:v>
              </c:pt>
              <c:pt idx="3">
                <c:v>Milk</c:v>
              </c:pt>
              <c:pt idx="4">
                <c:v>Meat &amp; Beans</c:v>
              </c:pt>
              <c:pt idx="5">
                <c:v>Oils</c:v>
              </c:pt>
            </c:strLit>
          </c:cat>
          <c:val>
            <c:numLit>
              <c:formatCode>General</c:formatCode>
              <c:ptCount val="6"/>
              <c:pt idx="0">
                <c:v>100</c:v>
              </c:pt>
              <c:pt idx="1">
                <c:v>30</c:v>
              </c:pt>
              <c:pt idx="2">
                <c:v>0</c:v>
              </c:pt>
              <c:pt idx="3">
                <c:v>30</c:v>
              </c:pt>
              <c:pt idx="4">
                <c:v>200</c:v>
              </c:pt>
              <c:pt idx="5">
                <c:v>0</c:v>
              </c:pt>
            </c:numLit>
          </c:val>
          <c:extLst>
            <c:ext xmlns:c16="http://schemas.microsoft.com/office/drawing/2014/chart" uri="{C3380CC4-5D6E-409C-BE32-E72D297353CC}">
              <c16:uniqueId val="{00000006-93E2-466F-A86E-FB523BDFCFA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75" b="0" i="0" u="none" strike="noStrike" baseline="0">
              <a:solidFill>
                <a:srgbClr val="000000"/>
              </a:solidFill>
              <a:latin typeface="Arial"/>
              <a:ea typeface="Arial"/>
              <a:cs typeface="Arial"/>
            </a:defRPr>
          </a:pPr>
          <a:endParaRPr lang="en-US"/>
        </a:p>
      </c:txPr>
    </c:title>
    <c:autoTitleDeleted val="0"/>
    <c:plotArea>
      <c:layout/>
      <c:pieChart>
        <c:varyColors val="1"/>
        <c:ser>
          <c:idx val="0"/>
          <c:order val="0"/>
          <c:tx>
            <c:v>Kcal</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0-7CD3-4246-88FB-61161C27FCAC}"/>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1-7CD3-4246-88FB-61161C27FCAC}"/>
              </c:ext>
            </c:extLst>
          </c:dPt>
          <c:dPt>
            <c:idx val="2"/>
            <c:bubble3D val="0"/>
            <c:spPr>
              <a:solidFill>
                <a:srgbClr val="FFCC00"/>
              </a:solidFill>
              <a:ln w="12700">
                <a:solidFill>
                  <a:srgbClr val="000000"/>
                </a:solidFill>
                <a:prstDash val="solid"/>
              </a:ln>
            </c:spPr>
            <c:extLst>
              <c:ext xmlns:c16="http://schemas.microsoft.com/office/drawing/2014/chart" uri="{C3380CC4-5D6E-409C-BE32-E72D297353CC}">
                <c16:uniqueId val="{00000002-7CD3-4246-88FB-61161C27FCAC}"/>
              </c:ext>
            </c:extLst>
          </c:dPt>
          <c:dPt>
            <c:idx val="3"/>
            <c:bubble3D val="0"/>
            <c:spPr>
              <a:solidFill>
                <a:srgbClr val="FF99CC"/>
              </a:solidFill>
              <a:ln w="12700">
                <a:solidFill>
                  <a:srgbClr val="000000"/>
                </a:solidFill>
                <a:prstDash val="solid"/>
              </a:ln>
            </c:spPr>
            <c:extLst>
              <c:ext xmlns:c16="http://schemas.microsoft.com/office/drawing/2014/chart" uri="{C3380CC4-5D6E-409C-BE32-E72D297353CC}">
                <c16:uniqueId val="{00000003-7CD3-4246-88FB-61161C27FCAC}"/>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7CD3-4246-88FB-61161C27FCAC}"/>
              </c:ext>
            </c:extLst>
          </c:dPt>
          <c:dPt>
            <c:idx val="5"/>
            <c:bubble3D val="0"/>
            <c:spPr>
              <a:solidFill>
                <a:srgbClr val="CCFFFF"/>
              </a:solidFill>
              <a:ln w="12700">
                <a:solidFill>
                  <a:srgbClr val="000000"/>
                </a:solidFill>
                <a:prstDash val="solid"/>
              </a:ln>
            </c:spPr>
            <c:extLst>
              <c:ext xmlns:c16="http://schemas.microsoft.com/office/drawing/2014/chart" uri="{C3380CC4-5D6E-409C-BE32-E72D297353CC}">
                <c16:uniqueId val="{00000005-7CD3-4246-88FB-61161C27FCAC}"/>
              </c:ext>
            </c:extLst>
          </c:dPt>
          <c:dPt>
            <c:idx val="6"/>
            <c:bubble3D val="0"/>
            <c:spPr>
              <a:solidFill>
                <a:srgbClr val="FFCC99"/>
              </a:solidFill>
              <a:ln w="12700">
                <a:solidFill>
                  <a:srgbClr val="000000"/>
                </a:solidFill>
                <a:prstDash val="solid"/>
              </a:ln>
            </c:spPr>
            <c:extLst>
              <c:ext xmlns:c16="http://schemas.microsoft.com/office/drawing/2014/chart" uri="{C3380CC4-5D6E-409C-BE32-E72D297353CC}">
                <c16:uniqueId val="{00000006-7CD3-4246-88FB-61161C27FCAC}"/>
              </c:ext>
            </c:extLst>
          </c:dPt>
          <c:dPt>
            <c:idx val="7"/>
            <c:bubble3D val="0"/>
            <c:spPr>
              <a:solidFill>
                <a:srgbClr val="CC99FF"/>
              </a:solidFill>
              <a:ln w="12700">
                <a:solidFill>
                  <a:srgbClr val="000000"/>
                </a:solidFill>
                <a:prstDash val="solid"/>
              </a:ln>
            </c:spPr>
            <c:extLst>
              <c:ext xmlns:c16="http://schemas.microsoft.com/office/drawing/2014/chart" uri="{C3380CC4-5D6E-409C-BE32-E72D297353CC}">
                <c16:uniqueId val="{00000007-7CD3-4246-88FB-61161C27FCAC}"/>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7CD3-4246-88FB-61161C27FCAC}"/>
              </c:ext>
            </c:extLst>
          </c:dPt>
          <c:dPt>
            <c:idx val="9"/>
            <c:bubble3D val="0"/>
            <c:spPr>
              <a:solidFill>
                <a:srgbClr val="FFFFFF"/>
              </a:solidFill>
              <a:ln w="12700">
                <a:solidFill>
                  <a:srgbClr val="000000"/>
                </a:solidFill>
                <a:prstDash val="solid"/>
              </a:ln>
            </c:spPr>
            <c:extLst>
              <c:ext xmlns:c16="http://schemas.microsoft.com/office/drawing/2014/chart" uri="{C3380CC4-5D6E-409C-BE32-E72D297353CC}">
                <c16:uniqueId val="{00000009-7CD3-4246-88FB-61161C27FCAC}"/>
              </c:ext>
            </c:extLst>
          </c:dPt>
          <c:dPt>
            <c:idx val="10"/>
            <c:bubble3D val="0"/>
            <c:spPr>
              <a:solidFill>
                <a:srgbClr val="FF00FF"/>
              </a:solidFill>
              <a:ln w="12700">
                <a:solidFill>
                  <a:srgbClr val="000000"/>
                </a:solidFill>
                <a:prstDash val="solid"/>
              </a:ln>
            </c:spPr>
            <c:extLst>
              <c:ext xmlns:c16="http://schemas.microsoft.com/office/drawing/2014/chart" uri="{C3380CC4-5D6E-409C-BE32-E72D297353CC}">
                <c16:uniqueId val="{0000000A-7CD3-4246-88FB-61161C27FCAC}"/>
              </c:ext>
            </c:extLst>
          </c:dPt>
          <c:dPt>
            <c:idx val="11"/>
            <c:bubble3D val="0"/>
            <c:spPr>
              <a:solidFill>
                <a:srgbClr val="FFFF00"/>
              </a:solidFill>
              <a:ln w="12700">
                <a:solidFill>
                  <a:srgbClr val="000000"/>
                </a:solidFill>
                <a:prstDash val="solid"/>
              </a:ln>
            </c:spPr>
            <c:extLst>
              <c:ext xmlns:c16="http://schemas.microsoft.com/office/drawing/2014/chart" uri="{C3380CC4-5D6E-409C-BE32-E72D297353CC}">
                <c16:uniqueId val="{0000000B-7CD3-4246-88FB-61161C27FCAC}"/>
              </c:ext>
            </c:extLst>
          </c:dPt>
          <c:cat>
            <c:strLit>
              <c:ptCount val="12"/>
              <c:pt idx="0">
                <c:v>Vegetables</c:v>
              </c:pt>
              <c:pt idx="1">
                <c:v>Fruit</c:v>
              </c:pt>
              <c:pt idx="2">
                <c:v>Bakery &amp; grains</c:v>
              </c:pt>
              <c:pt idx="3">
                <c:v>Meat</c:v>
              </c:pt>
              <c:pt idx="4">
                <c:v>Milk &amp; Cheese</c:v>
              </c:pt>
              <c:pt idx="5">
                <c:v>Fish</c:v>
              </c:pt>
              <c:pt idx="6">
                <c:v>Poultry</c:v>
              </c:pt>
              <c:pt idx="7">
                <c:v>Alcohol</c:v>
              </c:pt>
              <c:pt idx="8">
                <c:v>Eggs</c:v>
              </c:pt>
              <c:pt idx="9">
                <c:v>Tea/coffee &amp;milk &amp; 1 sugar</c:v>
              </c:pt>
              <c:pt idx="10">
                <c:v>Cooking Oil</c:v>
              </c:pt>
              <c:pt idx="11">
                <c:v>butter</c:v>
              </c:pt>
            </c:strLit>
          </c:cat>
          <c:val>
            <c:numLit>
              <c:formatCode>General</c:formatCode>
              <c:ptCount val="12"/>
              <c:pt idx="0">
                <c:v>30</c:v>
              </c:pt>
              <c:pt idx="1">
                <c:v>0</c:v>
              </c:pt>
              <c:pt idx="2">
                <c:v>100</c:v>
              </c:pt>
              <c:pt idx="3">
                <c:v>0</c:v>
              </c:pt>
              <c:pt idx="4">
                <c:v>0</c:v>
              </c:pt>
              <c:pt idx="5">
                <c:v>200</c:v>
              </c:pt>
              <c:pt idx="6">
                <c:v>0</c:v>
              </c:pt>
              <c:pt idx="7">
                <c:v>0</c:v>
              </c:pt>
              <c:pt idx="8">
                <c:v>0</c:v>
              </c:pt>
              <c:pt idx="9">
                <c:v>46</c:v>
              </c:pt>
              <c:pt idx="10">
                <c:v>0</c:v>
              </c:pt>
              <c:pt idx="11">
                <c:v>0</c:v>
              </c:pt>
            </c:numLit>
          </c:val>
          <c:extLst>
            <c:ext xmlns:c16="http://schemas.microsoft.com/office/drawing/2014/chart" uri="{C3380CC4-5D6E-409C-BE32-E72D297353CC}">
              <c16:uniqueId val="{0000000C-7CD3-4246-88FB-61161C27FCAC}"/>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75" b="0" i="0" u="none" strike="noStrike" baseline="0">
              <a:solidFill>
                <a:srgbClr val="000000"/>
              </a:solidFill>
              <a:latin typeface="Arial"/>
              <a:ea typeface="Arial"/>
              <a:cs typeface="Arial"/>
            </a:defRPr>
          </a:pPr>
          <a:endParaRPr lang="en-US"/>
        </a:p>
      </c:txPr>
    </c:title>
    <c:autoTitleDeleted val="0"/>
    <c:plotArea>
      <c:layout/>
      <c:pieChart>
        <c:varyColors val="1"/>
        <c:ser>
          <c:idx val="0"/>
          <c:order val="0"/>
          <c:tx>
            <c:v>Kcals</c:v>
          </c:tx>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EE4C-4BB3-966F-1726E4A6889A}"/>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1-EE4C-4BB3-966F-1726E4A6889A}"/>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2-EE4C-4BB3-966F-1726E4A6889A}"/>
              </c:ext>
            </c:extLst>
          </c:dPt>
          <c:dPt>
            <c:idx val="3"/>
            <c:bubble3D val="0"/>
            <c:spPr>
              <a:solidFill>
                <a:srgbClr val="FFFF99"/>
              </a:solidFill>
              <a:ln w="12700">
                <a:solidFill>
                  <a:srgbClr val="000000"/>
                </a:solidFill>
                <a:prstDash val="solid"/>
              </a:ln>
            </c:spPr>
            <c:extLst>
              <c:ext xmlns:c16="http://schemas.microsoft.com/office/drawing/2014/chart" uri="{C3380CC4-5D6E-409C-BE32-E72D297353CC}">
                <c16:uniqueId val="{00000003-EE4C-4BB3-966F-1726E4A6889A}"/>
              </c:ext>
            </c:extLst>
          </c:dPt>
          <c:dPt>
            <c:idx val="4"/>
            <c:bubble3D val="0"/>
            <c:spPr>
              <a:solidFill>
                <a:srgbClr val="FF99CC"/>
              </a:solidFill>
              <a:ln w="12700">
                <a:solidFill>
                  <a:srgbClr val="000000"/>
                </a:solidFill>
                <a:prstDash val="solid"/>
              </a:ln>
            </c:spPr>
            <c:extLst>
              <c:ext xmlns:c16="http://schemas.microsoft.com/office/drawing/2014/chart" uri="{C3380CC4-5D6E-409C-BE32-E72D297353CC}">
                <c16:uniqueId val="{00000004-EE4C-4BB3-966F-1726E4A6889A}"/>
              </c:ext>
            </c:extLst>
          </c:dPt>
          <c:dPt>
            <c:idx val="5"/>
            <c:bubble3D val="0"/>
            <c:spPr>
              <a:solidFill>
                <a:srgbClr val="FF00FF"/>
              </a:solidFill>
              <a:ln w="12700">
                <a:solidFill>
                  <a:srgbClr val="000000"/>
                </a:solidFill>
                <a:prstDash val="solid"/>
              </a:ln>
            </c:spPr>
            <c:extLst>
              <c:ext xmlns:c16="http://schemas.microsoft.com/office/drawing/2014/chart" uri="{C3380CC4-5D6E-409C-BE32-E72D297353CC}">
                <c16:uniqueId val="{00000005-EE4C-4BB3-966F-1726E4A6889A}"/>
              </c:ext>
            </c:extLst>
          </c:dPt>
          <c:cat>
            <c:strLit>
              <c:ptCount val="6"/>
              <c:pt idx="0">
                <c:v>Grains</c:v>
              </c:pt>
              <c:pt idx="1">
                <c:v>Vegetables</c:v>
              </c:pt>
              <c:pt idx="2">
                <c:v>Fruits</c:v>
              </c:pt>
              <c:pt idx="3">
                <c:v>Milk</c:v>
              </c:pt>
              <c:pt idx="4">
                <c:v>Meat &amp; Beans</c:v>
              </c:pt>
              <c:pt idx="5">
                <c:v>Oils</c:v>
              </c:pt>
            </c:strLit>
          </c:cat>
          <c:val>
            <c:numLit>
              <c:formatCode>General</c:formatCode>
              <c:ptCount val="6"/>
              <c:pt idx="0">
                <c:v>100</c:v>
              </c:pt>
              <c:pt idx="1">
                <c:v>30</c:v>
              </c:pt>
              <c:pt idx="2">
                <c:v>0</c:v>
              </c:pt>
              <c:pt idx="3">
                <c:v>30</c:v>
              </c:pt>
              <c:pt idx="4">
                <c:v>200</c:v>
              </c:pt>
              <c:pt idx="5">
                <c:v>0</c:v>
              </c:pt>
            </c:numLit>
          </c:val>
          <c:extLst>
            <c:ext xmlns:c16="http://schemas.microsoft.com/office/drawing/2014/chart" uri="{C3380CC4-5D6E-409C-BE32-E72D297353CC}">
              <c16:uniqueId val="{00000006-EE4C-4BB3-966F-1726E4A6889A}"/>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152400</xdr:colOff>
      <xdr:row>0</xdr:row>
      <xdr:rowOff>0</xdr:rowOff>
    </xdr:from>
    <xdr:to>
      <xdr:col>12</xdr:col>
      <xdr:colOff>19050</xdr:colOff>
      <xdr:row>0</xdr:row>
      <xdr:rowOff>0</xdr:rowOff>
    </xdr:to>
    <xdr:graphicFrame macro="">
      <xdr:nvGraphicFramePr>
        <xdr:cNvPr id="23553" name="Chart 1">
          <a:extLst>
            <a:ext uri="{FF2B5EF4-FFF2-40B4-BE49-F238E27FC236}">
              <a16:creationId xmlns:a16="http://schemas.microsoft.com/office/drawing/2014/main" id="{00000000-0008-0000-0000-000001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0</xdr:row>
      <xdr:rowOff>0</xdr:rowOff>
    </xdr:from>
    <xdr:to>
      <xdr:col>11</xdr:col>
      <xdr:colOff>0</xdr:colOff>
      <xdr:row>0</xdr:row>
      <xdr:rowOff>0</xdr:rowOff>
    </xdr:to>
    <xdr:graphicFrame macro="">
      <xdr:nvGraphicFramePr>
        <xdr:cNvPr id="23554" name="Chart 2">
          <a:extLst>
            <a:ext uri="{FF2B5EF4-FFF2-40B4-BE49-F238E27FC236}">
              <a16:creationId xmlns:a16="http://schemas.microsoft.com/office/drawing/2014/main" id="{00000000-0008-0000-0000-000002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533400</xdr:colOff>
      <xdr:row>0</xdr:row>
      <xdr:rowOff>0</xdr:rowOff>
    </xdr:from>
    <xdr:to>
      <xdr:col>16</xdr:col>
      <xdr:colOff>504825</xdr:colOff>
      <xdr:row>0</xdr:row>
      <xdr:rowOff>0</xdr:rowOff>
    </xdr:to>
    <xdr:sp macro="" textlink="">
      <xdr:nvSpPr>
        <xdr:cNvPr id="23555" name="Text Box 3">
          <a:extLst>
            <a:ext uri="{FF2B5EF4-FFF2-40B4-BE49-F238E27FC236}">
              <a16:creationId xmlns:a16="http://schemas.microsoft.com/office/drawing/2014/main" id="{00000000-0008-0000-0000-0000035C0000}"/>
            </a:ext>
          </a:extLst>
        </xdr:cNvPr>
        <xdr:cNvSpPr txBox="1">
          <a:spLocks noChangeArrowheads="1"/>
        </xdr:cNvSpPr>
      </xdr:nvSpPr>
      <xdr:spPr bwMode="auto">
        <a:xfrm>
          <a:off x="9124950" y="0"/>
          <a:ext cx="23336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Ref 2 is carried forward from earlier sheets. To alter this value use the Weight error adjustment cell.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a food isn't listed use the miscellaneous entry.</a:t>
          </a:r>
        </a:p>
      </xdr:txBody>
    </xdr:sp>
    <xdr:clientData/>
  </xdr:twoCellAnchor>
  <xdr:twoCellAnchor>
    <xdr:from>
      <xdr:col>4</xdr:col>
      <xdr:colOff>47625</xdr:colOff>
      <xdr:row>183</xdr:row>
      <xdr:rowOff>9525</xdr:rowOff>
    </xdr:from>
    <xdr:to>
      <xdr:col>16</xdr:col>
      <xdr:colOff>685800</xdr:colOff>
      <xdr:row>205</xdr:row>
      <xdr:rowOff>152400</xdr:rowOff>
    </xdr:to>
    <xdr:graphicFrame macro="">
      <xdr:nvGraphicFramePr>
        <xdr:cNvPr id="23588" name="Chart 36">
          <a:extLst>
            <a:ext uri="{FF2B5EF4-FFF2-40B4-BE49-F238E27FC236}">
              <a16:creationId xmlns:a16="http://schemas.microsoft.com/office/drawing/2014/main" id="{00000000-0008-0000-0000-000024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142875</xdr:colOff>
      <xdr:row>207</xdr:row>
      <xdr:rowOff>142875</xdr:rowOff>
    </xdr:from>
    <xdr:to>
      <xdr:col>17</xdr:col>
      <xdr:colOff>38100</xdr:colOff>
      <xdr:row>228</xdr:row>
      <xdr:rowOff>0</xdr:rowOff>
    </xdr:to>
    <xdr:graphicFrame macro="">
      <xdr:nvGraphicFramePr>
        <xdr:cNvPr id="23589" name="Chart 37">
          <a:extLst>
            <a:ext uri="{FF2B5EF4-FFF2-40B4-BE49-F238E27FC236}">
              <a16:creationId xmlns:a16="http://schemas.microsoft.com/office/drawing/2014/main" id="{00000000-0008-0000-0000-000025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264</xdr:row>
      <xdr:rowOff>0</xdr:rowOff>
    </xdr:from>
    <xdr:to>
      <xdr:col>13</xdr:col>
      <xdr:colOff>419100</xdr:colOff>
      <xdr:row>266</xdr:row>
      <xdr:rowOff>142875</xdr:rowOff>
    </xdr:to>
    <xdr:sp macro="" textlink="">
      <xdr:nvSpPr>
        <xdr:cNvPr id="23597" name="Rectangle 45">
          <a:extLst>
            <a:ext uri="{FF2B5EF4-FFF2-40B4-BE49-F238E27FC236}">
              <a16:creationId xmlns:a16="http://schemas.microsoft.com/office/drawing/2014/main" id="{00000000-0008-0000-0000-00002D5C0000}"/>
            </a:ext>
          </a:extLst>
        </xdr:cNvPr>
        <xdr:cNvSpPr>
          <a:spLocks noChangeArrowheads="1"/>
        </xdr:cNvSpPr>
      </xdr:nvSpPr>
      <xdr:spPr bwMode="auto">
        <a:xfrm>
          <a:off x="1104900" y="36804600"/>
          <a:ext cx="8648700" cy="466725"/>
        </a:xfrm>
        <a:prstGeom prst="rect">
          <a:avLst/>
        </a:prstGeom>
        <a:solidFill>
          <a:srgbClr val="FFFFFF"/>
        </a:solidFill>
        <a:ln w="9525">
          <a:solidFill>
            <a:srgbClr val="000000"/>
          </a:solidFill>
          <a:miter lim="800000"/>
          <a:headEnd/>
          <a:tailEnd/>
        </a:ln>
      </xdr:spPr>
    </xdr:sp>
    <xdr:clientData/>
  </xdr:twoCellAnchor>
  <xdr:twoCellAnchor>
    <xdr:from>
      <xdr:col>1</xdr:col>
      <xdr:colOff>523875</xdr:colOff>
      <xdr:row>264</xdr:row>
      <xdr:rowOff>0</xdr:rowOff>
    </xdr:from>
    <xdr:to>
      <xdr:col>13</xdr:col>
      <xdr:colOff>428625</xdr:colOff>
      <xdr:row>267</xdr:row>
      <xdr:rowOff>19050</xdr:rowOff>
    </xdr:to>
    <xdr:sp macro="" textlink="">
      <xdr:nvSpPr>
        <xdr:cNvPr id="23598" name="Text Box 46">
          <a:extLst>
            <a:ext uri="{FF2B5EF4-FFF2-40B4-BE49-F238E27FC236}">
              <a16:creationId xmlns:a16="http://schemas.microsoft.com/office/drawing/2014/main" id="{00000000-0008-0000-0000-00002E5C0000}"/>
            </a:ext>
          </a:extLst>
        </xdr:cNvPr>
        <xdr:cNvSpPr txBox="1">
          <a:spLocks noChangeArrowheads="1"/>
        </xdr:cNvSpPr>
      </xdr:nvSpPr>
      <xdr:spPr bwMode="auto">
        <a:xfrm>
          <a:off x="1038225" y="36804600"/>
          <a:ext cx="8724900" cy="5048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work is licensed under the Creative Commons Attribution-NonCommercial-ShareAlike 3.0 Unported License. To view a copy of this license, visit http://creativecommons.org/licenses/by-nc-sa/3.0/ or send a letter to Creative Commons, 444 Castro Street, Suite 900, Mountain View, California, 94041, USA.</a:t>
          </a:r>
        </a:p>
      </xdr:txBody>
    </xdr:sp>
    <xdr:clientData/>
  </xdr:twoCellAnchor>
  <xdr:twoCellAnchor>
    <xdr:from>
      <xdr:col>1</xdr:col>
      <xdr:colOff>514350</xdr:colOff>
      <xdr:row>267</xdr:row>
      <xdr:rowOff>152399</xdr:rowOff>
    </xdr:from>
    <xdr:to>
      <xdr:col>13</xdr:col>
      <xdr:colOff>400050</xdr:colOff>
      <xdr:row>301</xdr:row>
      <xdr:rowOff>95250</xdr:rowOff>
    </xdr:to>
    <xdr:sp macro="" textlink="">
      <xdr:nvSpPr>
        <xdr:cNvPr id="23599" name="Rectangle 47">
          <a:extLst>
            <a:ext uri="{FF2B5EF4-FFF2-40B4-BE49-F238E27FC236}">
              <a16:creationId xmlns:a16="http://schemas.microsoft.com/office/drawing/2014/main" id="{00000000-0008-0000-0000-00002F5C0000}"/>
            </a:ext>
          </a:extLst>
        </xdr:cNvPr>
        <xdr:cNvSpPr>
          <a:spLocks noChangeArrowheads="1"/>
        </xdr:cNvSpPr>
      </xdr:nvSpPr>
      <xdr:spPr bwMode="auto">
        <a:xfrm>
          <a:off x="1028700" y="42481499"/>
          <a:ext cx="9429750" cy="544830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1" u="none" strike="noStrike" baseline="0">
              <a:solidFill>
                <a:srgbClr val="000000"/>
              </a:solidFill>
              <a:latin typeface="Arial"/>
              <a:cs typeface="Arial"/>
            </a:rPr>
            <a:t>Instructions</a:t>
          </a:r>
        </a:p>
        <a:p>
          <a:pPr algn="l" rtl="0">
            <a:defRPr sz="1000"/>
          </a:pPr>
          <a:endParaRPr lang="en-US" sz="1200" b="1" i="1" u="none" strike="noStrike" baseline="0">
            <a:solidFill>
              <a:srgbClr val="000000"/>
            </a:solidFill>
            <a:latin typeface="Arial"/>
            <a:cs typeface="Arial"/>
          </a:endParaRPr>
        </a:p>
        <a:p>
          <a:pPr algn="l" rtl="0">
            <a:defRPr sz="1000"/>
          </a:pPr>
          <a:r>
            <a:rPr lang="en-US" sz="1200" b="0" i="1" u="none" strike="noStrike" baseline="0">
              <a:solidFill>
                <a:srgbClr val="000000"/>
              </a:solidFill>
              <a:latin typeface="Arial"/>
              <a:cs typeface="Arial"/>
            </a:rPr>
            <a:t>Once downloaded it is best to use Excel to create a new workbook based on the downloaded workbook</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are four settings that must be made to personalise the workbook: and replace my name with yours.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Ref 1</a:t>
          </a:r>
          <a:r>
            <a:rPr lang="en-US" sz="1000" b="0" i="0" u="none" strike="noStrike" baseline="0">
              <a:solidFill>
                <a:srgbClr val="000000"/>
              </a:solidFill>
              <a:latin typeface="Arial"/>
              <a:cs typeface="Arial"/>
            </a:rPr>
            <a:t>.  sets the calorie requirement to maintain your present weight. Consume less calories and lose weight and vice-versa. In the workbook that is downloaded the setting is to cell M255 for a moderately active male. (see Ref 5-9 below)</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Ref 2  </a:t>
          </a:r>
          <a:r>
            <a:rPr lang="en-US" sz="1000" b="0" i="0" u="none" strike="noStrike" baseline="0">
              <a:solidFill>
                <a:srgbClr val="000000"/>
              </a:solidFill>
              <a:latin typeface="Arial"/>
              <a:cs typeface="Arial"/>
            </a:rPr>
            <a:t> sets your present weight in Kg.</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Ref 3</a:t>
          </a:r>
          <a:r>
            <a:rPr lang="en-US" sz="1000" b="0" i="0" u="none" strike="noStrike" baseline="0">
              <a:solidFill>
                <a:srgbClr val="000000"/>
              </a:solidFill>
              <a:latin typeface="Arial"/>
              <a:cs typeface="Arial"/>
            </a:rPr>
            <a:t>   sets your height in metres.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Ref 4</a:t>
          </a:r>
          <a:r>
            <a:rPr lang="en-US" sz="1000" b="0" i="0" u="none" strike="noStrike" baseline="0">
              <a:solidFill>
                <a:srgbClr val="000000"/>
              </a:solidFill>
              <a:latin typeface="Arial"/>
              <a:cs typeface="Arial"/>
            </a:rPr>
            <a:t>   sets your age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Ref 5-9</a:t>
          </a:r>
          <a:r>
            <a:rPr lang="en-US" sz="1000" b="0" i="0" u="none" strike="noStrike" baseline="0">
              <a:solidFill>
                <a:srgbClr val="000000"/>
              </a:solidFill>
              <a:latin typeface="Arial"/>
              <a:cs typeface="Arial"/>
            </a:rPr>
            <a:t> contains the cells which set your calorie requirement to your lifestyle. The appropriate cell reference in Ref 1 needs to be selected from this group of cells.  For example, a lightly active women needs to use N254 in row labelled Ref 6.  N254 is used in Ref 1.</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Ref 10  </a:t>
          </a:r>
          <a:r>
            <a:rPr lang="en-US" sz="1000" b="0" i="0" u="none" strike="noStrike" baseline="0">
              <a:solidFill>
                <a:srgbClr val="000000"/>
              </a:solidFill>
              <a:latin typeface="Arial"/>
              <a:cs typeface="Arial"/>
            </a:rPr>
            <a:t>sets the protein requirement. The default setting is 0.8 which is the rate of protein in grams per kilogram. Athletes may use up to 1.7g/Kg</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ea typeface="+mn-ea"/>
              <a:cs typeface="Arial"/>
            </a:rPr>
            <a:t>Ref  11 </a:t>
          </a:r>
          <a:r>
            <a:rPr lang="en-US" sz="1000" b="0" i="0" u="none" strike="noStrike" baseline="0">
              <a:solidFill>
                <a:srgbClr val="000000"/>
              </a:solidFill>
              <a:latin typeface="Arial"/>
              <a:cs typeface="Arial"/>
            </a:rPr>
            <a:t>sets the carbohydrate requirement. The default setting  is 0.5 ie 50%</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Once these settings are made to use the calculator all food and drink consumed needs to be added daily. The pie chart and all resulting data is generated automatically according to your personal settings and the food and drink that you are recording in the worksheet.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Spreadsheets: all spreadsheets other than Weekly Diet and Beer (for custom percentage) </a:t>
          </a:r>
          <a:r>
            <a:rPr lang="en-US" sz="1000" b="0" i="0" u="none" strike="noStrike" baseline="0">
              <a:solidFill>
                <a:srgbClr val="000000"/>
              </a:solidFill>
              <a:latin typeface="Arial"/>
              <a:cs typeface="Arial"/>
            </a:rPr>
            <a:t>do not need to be altered and are protected to prevent accidental alterations  </a:t>
          </a:r>
          <a:r>
            <a:rPr lang="en-US" sz="1000" b="0" i="0" u="none" strike="noStrike" baseline="0">
              <a:solidFill>
                <a:srgbClr val="FF0000"/>
              </a:solidFill>
              <a:latin typeface="Arial"/>
              <a:cs typeface="Arial"/>
            </a:rPr>
            <a:t>NB for purposes of the project development the sheets are unprotected.  </a:t>
          </a:r>
          <a:r>
            <a:rPr lang="en-US" sz="1000" b="0" i="0" u="none" strike="noStrike" baseline="0">
              <a:solidFill>
                <a:srgbClr val="000000"/>
              </a:solidFill>
              <a:latin typeface="Arial"/>
              <a:cs typeface="Arial"/>
            </a:rPr>
            <a:t>For the workbook to be modified to add more foods ,for example, the sheets can be unprotected.  The password for  all the spreadsheets is "password"  lower case and no quotes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Iron and Vitamin C </a:t>
          </a:r>
          <a:r>
            <a:rPr lang="en-US" sz="1000" b="0" i="0" u="none" strike="noStrike" baseline="0">
              <a:solidFill>
                <a:srgbClr val="000000"/>
              </a:solidFill>
              <a:latin typeface="Arial"/>
              <a:cs typeface="Arial"/>
            </a:rPr>
            <a:t>It is not at all easy to ensure that enough iron is available in one's diet. A further complication is that gender and age does require that needs will vary.  I have included Vitamin C as this vitamin helps to ensure that iron is taken up. Users should ensure that they seek advice from their doctor/physician as to their particular requirements. Vitamin A has been added and vitamin D.  Taking supplementary vitamins and minerals and other substances needs to be accounted for, but isn't in the calculations.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NB  the formula for BMR is the Harris-Benedict formula.</a:t>
          </a: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Please report any errors using the website Contact form or phone Geoff Edwards +44 01225 723184 thanks.</a:t>
          </a:r>
        </a:p>
        <a:p>
          <a:pPr algn="l" rtl="0">
            <a:defRPr sz="1000"/>
          </a:pPr>
          <a:endParaRPr lang="en-US" sz="1000" b="0" i="1"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NB</a:t>
          </a:r>
          <a:r>
            <a:rPr lang="en-US" sz="1000" b="0" i="1" u="none" strike="noStrike" baseline="0">
              <a:solidFill>
                <a:srgbClr val="000000"/>
              </a:solidFill>
              <a:latin typeface="Arial"/>
              <a:cs typeface="Arial"/>
            </a:rPr>
            <a:t>  </a:t>
          </a:r>
          <a:r>
            <a:rPr lang="en-US" sz="1000" b="0" i="0" u="none" strike="noStrike" baseline="0">
              <a:solidFill>
                <a:srgbClr val="000000"/>
              </a:solidFill>
              <a:latin typeface="Arial"/>
              <a:cs typeface="Arial"/>
            </a:rPr>
            <a:t>many of the spreadsheet cells have additional information inserted as comments. The user can also of course add their own information using Insert Comment</a:t>
          </a:r>
        </a:p>
      </xdr:txBody>
    </xdr:sp>
    <xdr:clientData/>
  </xdr:twoCellAnchor>
  <xdr:oneCellAnchor>
    <xdr:from>
      <xdr:col>1</xdr:col>
      <xdr:colOff>533400</xdr:colOff>
      <xdr:row>303</xdr:row>
      <xdr:rowOff>19049</xdr:rowOff>
    </xdr:from>
    <xdr:ext cx="7370672" cy="609013"/>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047750" y="48529874"/>
          <a:ext cx="7370672" cy="609013"/>
        </a:xfrm>
        <a:prstGeom prst="rect">
          <a:avLst/>
        </a:prstGeom>
        <a:solidFill>
          <a:schemeClr val="accent3">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baseline="0">
              <a:solidFill>
                <a:schemeClr val="tx1"/>
              </a:solidFill>
              <a:latin typeface="+mn-lt"/>
              <a:ea typeface="+mn-ea"/>
              <a:cs typeface="+mn-cs"/>
            </a:rPr>
            <a:t>Data obtained  almost entirely from</a:t>
          </a:r>
          <a:r>
            <a:rPr lang="en-GB" sz="1100" baseline="0">
              <a:solidFill>
                <a:schemeClr val="tx1"/>
              </a:solidFill>
              <a:latin typeface="+mn-lt"/>
              <a:ea typeface="+mn-ea"/>
              <a:cs typeface="+mn-cs"/>
            </a:rPr>
            <a:t>:  US Department of Agriculture, Agricultural Research Service, Nutrient Data Laboratory.</a:t>
          </a:r>
        </a:p>
        <a:p>
          <a:r>
            <a:rPr lang="en-GB" sz="1100" baseline="0">
              <a:solidFill>
                <a:schemeClr val="tx1"/>
              </a:solidFill>
              <a:latin typeface="+mn-lt"/>
              <a:ea typeface="+mn-ea"/>
              <a:cs typeface="+mn-cs"/>
            </a:rPr>
            <a:t>USDA National Nutrient Database for Standard Reference, Release 28. Version Current:</a:t>
          </a:r>
        </a:p>
        <a:p>
          <a:r>
            <a:rPr lang="en-GB" sz="1100" baseline="0">
              <a:solidFill>
                <a:schemeClr val="tx1"/>
              </a:solidFill>
              <a:latin typeface="+mn-lt"/>
              <a:ea typeface="+mn-ea"/>
              <a:cs typeface="+mn-cs"/>
            </a:rPr>
            <a:t>September 2015. Internet https://fdc.nal.usda.gov/</a:t>
          </a:r>
          <a:endParaRPr lang="en-GB" sz="1100"/>
        </a:p>
      </xdr:txBody>
    </xdr:sp>
    <xdr:clientData/>
  </xdr:oneCellAnchor>
  <xdr:oneCellAnchor>
    <xdr:from>
      <xdr:col>1</xdr:col>
      <xdr:colOff>685800</xdr:colOff>
      <xdr:row>229</xdr:row>
      <xdr:rowOff>57149</xdr:rowOff>
    </xdr:from>
    <xdr:ext cx="11458575" cy="290512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200150" y="35013899"/>
          <a:ext cx="11458575" cy="2905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sz="1100"/>
        </a:p>
      </xdr:txBody>
    </xdr:sp>
    <xdr:clientData/>
  </xdr:oneCellAnchor>
  <xdr:oneCellAnchor>
    <xdr:from>
      <xdr:col>1</xdr:col>
      <xdr:colOff>771525</xdr:colOff>
      <xdr:row>229</xdr:row>
      <xdr:rowOff>19050</xdr:rowOff>
    </xdr:from>
    <xdr:ext cx="12734925" cy="3057526"/>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85875" y="37433250"/>
          <a:ext cx="12734925" cy="3057526"/>
        </a:xfrm>
        <a:prstGeom prst="rect">
          <a:avLst/>
        </a:prstGeom>
        <a:solidFill>
          <a:schemeClr val="accent3">
            <a:lumMod val="40000"/>
            <a:lumOff val="60000"/>
            <a:alpha val="48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152400</xdr:colOff>
      <xdr:row>0</xdr:row>
      <xdr:rowOff>0</xdr:rowOff>
    </xdr:from>
    <xdr:to>
      <xdr:col>12</xdr:col>
      <xdr:colOff>19050</xdr:colOff>
      <xdr:row>0</xdr:row>
      <xdr:rowOff>0</xdr:rowOff>
    </xdr:to>
    <xdr:graphicFrame macro="">
      <xdr:nvGraphicFramePr>
        <xdr:cNvPr id="22529" name="Chart 1">
          <a:extLst>
            <a:ext uri="{FF2B5EF4-FFF2-40B4-BE49-F238E27FC236}">
              <a16:creationId xmlns:a16="http://schemas.microsoft.com/office/drawing/2014/main" id="{00000000-0008-0000-0100-000001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0</xdr:row>
      <xdr:rowOff>0</xdr:rowOff>
    </xdr:from>
    <xdr:to>
      <xdr:col>11</xdr:col>
      <xdr:colOff>0</xdr:colOff>
      <xdr:row>0</xdr:row>
      <xdr:rowOff>0</xdr:rowOff>
    </xdr:to>
    <xdr:graphicFrame macro="">
      <xdr:nvGraphicFramePr>
        <xdr:cNvPr id="22530" name="Chart 2">
          <a:extLst>
            <a:ext uri="{FF2B5EF4-FFF2-40B4-BE49-F238E27FC236}">
              <a16:creationId xmlns:a16="http://schemas.microsoft.com/office/drawing/2014/main" id="{00000000-0008-0000-0100-000002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533400</xdr:colOff>
      <xdr:row>0</xdr:row>
      <xdr:rowOff>0</xdr:rowOff>
    </xdr:from>
    <xdr:to>
      <xdr:col>16</xdr:col>
      <xdr:colOff>504825</xdr:colOff>
      <xdr:row>0</xdr:row>
      <xdr:rowOff>0</xdr:rowOff>
    </xdr:to>
    <xdr:sp macro="" textlink="">
      <xdr:nvSpPr>
        <xdr:cNvPr id="22531" name="Text Box 3">
          <a:extLst>
            <a:ext uri="{FF2B5EF4-FFF2-40B4-BE49-F238E27FC236}">
              <a16:creationId xmlns:a16="http://schemas.microsoft.com/office/drawing/2014/main" id="{00000000-0008-0000-0100-000003580000}"/>
            </a:ext>
          </a:extLst>
        </xdr:cNvPr>
        <xdr:cNvSpPr txBox="1">
          <a:spLocks noChangeArrowheads="1"/>
        </xdr:cNvSpPr>
      </xdr:nvSpPr>
      <xdr:spPr bwMode="auto">
        <a:xfrm>
          <a:off x="9124950" y="0"/>
          <a:ext cx="23336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Ref 2 is carried forward from earlier sheets. To alter this value use the Weight error adjustment cell.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a food isn't listed use the miscellaneous entry.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xdr:colOff>
      <xdr:row>0</xdr:row>
      <xdr:rowOff>0</xdr:rowOff>
    </xdr:from>
    <xdr:to>
      <xdr:col>12</xdr:col>
      <xdr:colOff>19050</xdr:colOff>
      <xdr:row>0</xdr:row>
      <xdr:rowOff>0</xdr:rowOff>
    </xdr:to>
    <xdr:graphicFrame macro="">
      <xdr:nvGraphicFramePr>
        <xdr:cNvPr id="24577" name="Chart 1">
          <a:extLst>
            <a:ext uri="{FF2B5EF4-FFF2-40B4-BE49-F238E27FC236}">
              <a16:creationId xmlns:a16="http://schemas.microsoft.com/office/drawing/2014/main" id="{00000000-0008-0000-0200-000001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0</xdr:row>
      <xdr:rowOff>0</xdr:rowOff>
    </xdr:from>
    <xdr:to>
      <xdr:col>11</xdr:col>
      <xdr:colOff>0</xdr:colOff>
      <xdr:row>0</xdr:row>
      <xdr:rowOff>0</xdr:rowOff>
    </xdr:to>
    <xdr:graphicFrame macro="">
      <xdr:nvGraphicFramePr>
        <xdr:cNvPr id="24578" name="Chart 2">
          <a:extLst>
            <a:ext uri="{FF2B5EF4-FFF2-40B4-BE49-F238E27FC236}">
              <a16:creationId xmlns:a16="http://schemas.microsoft.com/office/drawing/2014/main" id="{00000000-0008-0000-0200-000002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533400</xdr:colOff>
      <xdr:row>0</xdr:row>
      <xdr:rowOff>0</xdr:rowOff>
    </xdr:from>
    <xdr:to>
      <xdr:col>16</xdr:col>
      <xdr:colOff>504825</xdr:colOff>
      <xdr:row>0</xdr:row>
      <xdr:rowOff>0</xdr:rowOff>
    </xdr:to>
    <xdr:sp macro="" textlink="">
      <xdr:nvSpPr>
        <xdr:cNvPr id="24579" name="Text Box 3">
          <a:extLst>
            <a:ext uri="{FF2B5EF4-FFF2-40B4-BE49-F238E27FC236}">
              <a16:creationId xmlns:a16="http://schemas.microsoft.com/office/drawing/2014/main" id="{00000000-0008-0000-0200-000003600000}"/>
            </a:ext>
          </a:extLst>
        </xdr:cNvPr>
        <xdr:cNvSpPr txBox="1">
          <a:spLocks noChangeArrowheads="1"/>
        </xdr:cNvSpPr>
      </xdr:nvSpPr>
      <xdr:spPr bwMode="auto">
        <a:xfrm>
          <a:off x="9124950" y="0"/>
          <a:ext cx="23336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Ref 2 is carried forward from earlier sheets. To alter this value use the Weight error adjustment cell.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a food isn't listed use the miscellaneous entry.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303"/>
  <sheetViews>
    <sheetView tabSelected="1" zoomScaleNormal="100" workbookViewId="0">
      <pane ySplit="3" topLeftCell="A4" activePane="bottomLeft" state="frozen"/>
      <selection pane="bottomLeft" activeCell="E4" sqref="E4"/>
    </sheetView>
  </sheetViews>
  <sheetFormatPr defaultRowHeight="12.75" x14ac:dyDescent="0.2"/>
  <cols>
    <col min="1" max="1" width="7.7109375" style="96" customWidth="1"/>
    <col min="2" max="2" width="12.140625" customWidth="1"/>
    <col min="3" max="3" width="36" customWidth="1"/>
    <col min="4" max="4" width="8.7109375" style="3" customWidth="1"/>
    <col min="5" max="5" width="10.7109375" style="12" customWidth="1"/>
    <col min="6" max="6" width="8.7109375" customWidth="1"/>
    <col min="7" max="7" width="10.7109375" bestFit="1" customWidth="1"/>
    <col min="8" max="8" width="8.140625" customWidth="1"/>
    <col min="9" max="9" width="9.5703125" customWidth="1"/>
    <col min="10" max="10" width="8.7109375" style="96" customWidth="1"/>
    <col min="11" max="11" width="8.7109375" customWidth="1"/>
    <col min="12" max="12" width="8.140625" customWidth="1"/>
    <col min="13" max="13" width="8.7109375" customWidth="1"/>
    <col min="14" max="14" width="8.140625" customWidth="1"/>
    <col min="15" max="15" width="8.7109375" customWidth="1"/>
    <col min="16" max="16" width="9.28515625" customWidth="1"/>
    <col min="17" max="17" width="8.7109375" customWidth="1"/>
    <col min="18" max="18" width="12.5703125" style="12" customWidth="1"/>
    <col min="19" max="19" width="11.140625" style="12" customWidth="1"/>
    <col min="20" max="20" width="9.140625" style="164"/>
  </cols>
  <sheetData>
    <row r="1" spans="1:20" ht="15" x14ac:dyDescent="0.2">
      <c r="A1" s="114" t="s">
        <v>529</v>
      </c>
      <c r="B1" s="1"/>
      <c r="C1" s="2"/>
      <c r="D1" s="111"/>
      <c r="E1" s="111"/>
      <c r="F1" s="5"/>
      <c r="G1" s="5"/>
      <c r="H1" s="5"/>
      <c r="I1" s="5"/>
      <c r="J1" s="5"/>
      <c r="K1" s="5"/>
      <c r="L1" s="5"/>
      <c r="M1" s="5"/>
      <c r="N1" s="5"/>
      <c r="O1" s="5"/>
      <c r="P1" s="6"/>
      <c r="Q1" s="6"/>
      <c r="R1" s="7"/>
      <c r="S1" s="7"/>
    </row>
    <row r="2" spans="1:20" x14ac:dyDescent="0.2">
      <c r="A2" s="115" t="s">
        <v>518</v>
      </c>
      <c r="B2" s="8"/>
      <c r="C2" s="8"/>
      <c r="D2" s="9"/>
      <c r="E2" s="215" t="str">
        <f>TEXT(E3,"ddd")</f>
        <v>Sun</v>
      </c>
      <c r="F2" s="10"/>
      <c r="G2" s="215" t="str">
        <f>TEXT(G3,"ddd")</f>
        <v>Mon</v>
      </c>
      <c r="H2" s="10"/>
      <c r="I2" s="10" t="str">
        <f>TEXT(I3,"ddd")</f>
        <v>Tue</v>
      </c>
      <c r="J2" s="11"/>
      <c r="K2" s="10" t="str">
        <f>TEXT(K3,"ddd")</f>
        <v>Wed</v>
      </c>
      <c r="L2" s="10"/>
      <c r="M2" s="10" t="str">
        <f>TEXT(M3,"ddd")</f>
        <v>Thu</v>
      </c>
      <c r="N2" s="10"/>
      <c r="O2" s="10" t="str">
        <f>TEXT(O3,"ddd")</f>
        <v>Fri</v>
      </c>
      <c r="P2" s="10"/>
      <c r="Q2" s="10" t="str">
        <f>TEXT(Q3,"ddd")</f>
        <v>Sat</v>
      </c>
      <c r="R2" s="12" t="s">
        <v>67</v>
      </c>
      <c r="S2" s="170" t="s">
        <v>410</v>
      </c>
      <c r="T2" s="165" t="s">
        <v>248</v>
      </c>
    </row>
    <row r="3" spans="1:20" x14ac:dyDescent="0.2">
      <c r="A3" s="18" t="s">
        <v>127</v>
      </c>
      <c r="B3" s="14" t="s">
        <v>5</v>
      </c>
      <c r="C3" s="192" t="s">
        <v>22</v>
      </c>
      <c r="D3" s="16" t="s">
        <v>30</v>
      </c>
      <c r="E3" s="214">
        <v>44752</v>
      </c>
      <c r="F3" s="16" t="s">
        <v>30</v>
      </c>
      <c r="G3" s="214">
        <f>E3+1</f>
        <v>44753</v>
      </c>
      <c r="H3" s="16" t="s">
        <v>30</v>
      </c>
      <c r="I3" s="17">
        <f>G3+1</f>
        <v>44754</v>
      </c>
      <c r="J3" s="16" t="s">
        <v>30</v>
      </c>
      <c r="K3" s="17">
        <f>I3+1</f>
        <v>44755</v>
      </c>
      <c r="L3" s="16" t="s">
        <v>30</v>
      </c>
      <c r="M3" s="17">
        <f>K3+1</f>
        <v>44756</v>
      </c>
      <c r="N3" s="16" t="s">
        <v>30</v>
      </c>
      <c r="O3" s="17">
        <f>M3+1</f>
        <v>44757</v>
      </c>
      <c r="P3" s="16" t="s">
        <v>30</v>
      </c>
      <c r="Q3" s="17">
        <f>O3+1</f>
        <v>44758</v>
      </c>
      <c r="R3" s="19" t="s">
        <v>40</v>
      </c>
      <c r="S3" s="142"/>
    </row>
    <row r="4" spans="1:20" x14ac:dyDescent="0.2">
      <c r="A4" s="77">
        <v>2</v>
      </c>
      <c r="B4" s="20">
        <v>53</v>
      </c>
      <c r="C4" s="193" t="s">
        <v>0</v>
      </c>
      <c r="D4" s="21"/>
      <c r="E4" s="193" t="str">
        <f t="shared" ref="E4:E45" si="0">IF(ISBLANK(D4),"",D4*$B4)</f>
        <v/>
      </c>
      <c r="F4" s="21"/>
      <c r="G4" s="43" t="str">
        <f t="shared" ref="G4:G10" si="1">IF(ISBLANK(F4),"",F4*$B4)</f>
        <v/>
      </c>
      <c r="H4" s="21"/>
      <c r="I4" s="43" t="str">
        <f t="shared" ref="I4:I10" si="2">IF(ISBLANK(H4),"",H4*$B4)</f>
        <v/>
      </c>
      <c r="J4" s="21"/>
      <c r="K4" s="23" t="str">
        <f t="shared" ref="K4:K10" si="3">IF(ISBLANK(J4),"",J4*$B4)</f>
        <v/>
      </c>
      <c r="L4" s="21"/>
      <c r="M4" s="23" t="str">
        <f t="shared" ref="M4:M10" si="4">IF(ISBLANK(L4),"",L4*$B4)</f>
        <v/>
      </c>
      <c r="N4" s="21"/>
      <c r="O4" s="23" t="str">
        <f t="shared" ref="O4:O10" si="5">IF(ISBLANK(N4),"",N4*$B4)</f>
        <v/>
      </c>
      <c r="P4" s="21"/>
      <c r="Q4" s="23" t="str">
        <f t="shared" ref="Q4:Q10" si="6">IF(ISBLANK(P4),"",P4*$B4)</f>
        <v/>
      </c>
      <c r="R4" s="222">
        <f t="shared" ref="R4:R10" si="7">SUM(E4,G4,I4,K4,M4,O4,Q4)</f>
        <v>0</v>
      </c>
      <c r="T4" s="170">
        <v>9003</v>
      </c>
    </row>
    <row r="5" spans="1:20" x14ac:dyDescent="0.2">
      <c r="A5" s="77">
        <v>3.1</v>
      </c>
      <c r="B5" s="24">
        <v>250</v>
      </c>
      <c r="C5" s="194" t="s">
        <v>241</v>
      </c>
      <c r="D5" s="21"/>
      <c r="E5" s="194" t="str">
        <f t="shared" si="0"/>
        <v/>
      </c>
      <c r="F5" s="21"/>
      <c r="G5" s="25" t="str">
        <f t="shared" si="1"/>
        <v/>
      </c>
      <c r="H5" s="21"/>
      <c r="I5" s="25" t="str">
        <f t="shared" si="2"/>
        <v/>
      </c>
      <c r="J5" s="21"/>
      <c r="K5" s="25" t="str">
        <f t="shared" si="3"/>
        <v/>
      </c>
      <c r="L5" s="21"/>
      <c r="M5" s="25" t="str">
        <f t="shared" si="4"/>
        <v/>
      </c>
      <c r="N5" s="21"/>
      <c r="O5" s="25" t="str">
        <f t="shared" si="5"/>
        <v/>
      </c>
      <c r="P5" s="21"/>
      <c r="Q5" s="25" t="str">
        <f t="shared" si="6"/>
        <v/>
      </c>
      <c r="R5" s="223">
        <f t="shared" si="7"/>
        <v>0</v>
      </c>
      <c r="T5" s="170">
        <v>18301</v>
      </c>
    </row>
    <row r="6" spans="1:20" x14ac:dyDescent="0.2">
      <c r="A6" s="77">
        <v>3.39</v>
      </c>
      <c r="B6" s="27">
        <v>241</v>
      </c>
      <c r="C6" s="193" t="s">
        <v>190</v>
      </c>
      <c r="D6" s="21"/>
      <c r="E6" s="193" t="str">
        <f t="shared" si="0"/>
        <v/>
      </c>
      <c r="F6" s="21"/>
      <c r="G6" s="28" t="str">
        <f t="shared" si="1"/>
        <v/>
      </c>
      <c r="H6" s="21"/>
      <c r="I6" s="28" t="str">
        <f t="shared" si="2"/>
        <v/>
      </c>
      <c r="J6" s="21"/>
      <c r="K6" s="28" t="str">
        <f t="shared" si="3"/>
        <v/>
      </c>
      <c r="L6" s="21"/>
      <c r="M6" s="28" t="str">
        <f t="shared" si="4"/>
        <v/>
      </c>
      <c r="N6" s="21"/>
      <c r="O6" s="28" t="str">
        <f t="shared" si="5"/>
        <v/>
      </c>
      <c r="P6" s="21"/>
      <c r="Q6" s="28" t="str">
        <f t="shared" si="6"/>
        <v/>
      </c>
      <c r="R6" s="224">
        <f t="shared" si="7"/>
        <v>0</v>
      </c>
      <c r="T6" s="170">
        <v>9030</v>
      </c>
    </row>
    <row r="7" spans="1:20" x14ac:dyDescent="0.2">
      <c r="A7" s="77">
        <v>2</v>
      </c>
      <c r="B7" s="30">
        <v>27</v>
      </c>
      <c r="C7" s="31" t="s">
        <v>92</v>
      </c>
      <c r="D7" s="21"/>
      <c r="E7" s="31" t="str">
        <f t="shared" si="0"/>
        <v/>
      </c>
      <c r="F7" s="21"/>
      <c r="G7" s="31" t="str">
        <f t="shared" si="1"/>
        <v/>
      </c>
      <c r="H7" s="21"/>
      <c r="I7" s="31" t="str">
        <f t="shared" si="2"/>
        <v/>
      </c>
      <c r="J7" s="21"/>
      <c r="K7" s="31" t="str">
        <f t="shared" si="3"/>
        <v/>
      </c>
      <c r="L7" s="21"/>
      <c r="M7" s="31" t="str">
        <f t="shared" si="4"/>
        <v/>
      </c>
      <c r="N7" s="21"/>
      <c r="O7" s="31" t="str">
        <f t="shared" si="5"/>
        <v/>
      </c>
      <c r="P7" s="21"/>
      <c r="Q7" s="31" t="str">
        <f t="shared" si="6"/>
        <v/>
      </c>
      <c r="R7" s="225">
        <f t="shared" si="7"/>
        <v>0</v>
      </c>
      <c r="T7" s="170">
        <v>11012</v>
      </c>
    </row>
    <row r="8" spans="1:20" x14ac:dyDescent="0.2">
      <c r="A8" s="77">
        <v>28.89</v>
      </c>
      <c r="B8" s="35">
        <v>210</v>
      </c>
      <c r="C8" s="195" t="s">
        <v>317</v>
      </c>
      <c r="D8" s="21"/>
      <c r="E8" s="195" t="str">
        <f t="shared" si="0"/>
        <v/>
      </c>
      <c r="F8" s="21"/>
      <c r="G8" s="36" t="str">
        <f t="shared" si="1"/>
        <v/>
      </c>
      <c r="H8" s="21"/>
      <c r="I8" s="36" t="str">
        <f t="shared" si="2"/>
        <v/>
      </c>
      <c r="J8" s="21"/>
      <c r="K8" s="36" t="str">
        <f t="shared" si="3"/>
        <v/>
      </c>
      <c r="L8" s="21"/>
      <c r="M8" s="36" t="str">
        <f t="shared" si="4"/>
        <v/>
      </c>
      <c r="N8" s="21"/>
      <c r="O8" s="36" t="str">
        <f t="shared" si="5"/>
        <v/>
      </c>
      <c r="P8" s="21"/>
      <c r="Q8" s="36" t="str">
        <f t="shared" si="6"/>
        <v/>
      </c>
      <c r="R8" s="226">
        <f t="shared" si="7"/>
        <v>0</v>
      </c>
      <c r="T8" s="170">
        <v>15002</v>
      </c>
    </row>
    <row r="9" spans="1:20" x14ac:dyDescent="0.2">
      <c r="A9" s="77">
        <v>1</v>
      </c>
      <c r="B9" s="35">
        <v>15</v>
      </c>
      <c r="C9" s="33" t="s">
        <v>527</v>
      </c>
      <c r="D9" s="21"/>
      <c r="E9" s="33" t="str">
        <f t="shared" si="0"/>
        <v/>
      </c>
      <c r="F9" s="21"/>
      <c r="G9" s="33" t="str">
        <f t="shared" si="1"/>
        <v/>
      </c>
      <c r="H9" s="21"/>
      <c r="I9" s="33" t="str">
        <f t="shared" si="2"/>
        <v/>
      </c>
      <c r="J9" s="21"/>
      <c r="K9" s="33" t="str">
        <f t="shared" si="3"/>
        <v/>
      </c>
      <c r="L9" s="21"/>
      <c r="M9" s="33" t="str">
        <f t="shared" si="4"/>
        <v/>
      </c>
      <c r="N9" s="21"/>
      <c r="O9" s="33" t="str">
        <f t="shared" si="5"/>
        <v/>
      </c>
      <c r="P9" s="21"/>
      <c r="Q9" s="33" t="str">
        <f t="shared" si="6"/>
        <v/>
      </c>
      <c r="R9" s="227">
        <f t="shared" si="7"/>
        <v>0</v>
      </c>
      <c r="T9" s="170" t="s">
        <v>250</v>
      </c>
    </row>
    <row r="10" spans="1:20" x14ac:dyDescent="0.2">
      <c r="A10" s="77">
        <v>2</v>
      </c>
      <c r="B10" s="32">
        <v>160</v>
      </c>
      <c r="C10" s="31" t="s">
        <v>449</v>
      </c>
      <c r="D10" s="21"/>
      <c r="E10" s="237" t="str">
        <f t="shared" si="0"/>
        <v/>
      </c>
      <c r="F10" s="21"/>
      <c r="G10" s="39" t="str">
        <f t="shared" si="1"/>
        <v/>
      </c>
      <c r="H10" s="21"/>
      <c r="I10" s="39" t="str">
        <f t="shared" si="2"/>
        <v/>
      </c>
      <c r="J10" s="21"/>
      <c r="K10" s="39" t="str">
        <f t="shared" si="3"/>
        <v/>
      </c>
      <c r="L10" s="21"/>
      <c r="M10" s="39" t="str">
        <f t="shared" si="4"/>
        <v/>
      </c>
      <c r="N10" s="21"/>
      <c r="O10" s="39" t="str">
        <f t="shared" si="5"/>
        <v/>
      </c>
      <c r="P10" s="21"/>
      <c r="Q10" s="39" t="str">
        <f t="shared" si="6"/>
        <v/>
      </c>
      <c r="R10" s="228">
        <f t="shared" si="7"/>
        <v>0</v>
      </c>
      <c r="T10" s="170">
        <v>9037</v>
      </c>
    </row>
    <row r="11" spans="1:20" x14ac:dyDescent="0.2">
      <c r="A11" s="77">
        <v>33.92</v>
      </c>
      <c r="B11" s="40">
        <v>468</v>
      </c>
      <c r="C11" s="196" t="s">
        <v>8</v>
      </c>
      <c r="D11" s="21"/>
      <c r="E11" s="196" t="str">
        <f t="shared" si="0"/>
        <v/>
      </c>
      <c r="F11" s="21"/>
      <c r="G11" s="41" t="str">
        <f t="shared" ref="G11:G89" si="8">IF(ISBLANK(F11),"",F11*$B11)</f>
        <v/>
      </c>
      <c r="H11" s="21"/>
      <c r="I11" s="41" t="str">
        <f t="shared" ref="I11:I89" si="9">IF(ISBLANK(H11),"",H11*$B11)</f>
        <v/>
      </c>
      <c r="J11" s="21"/>
      <c r="K11" s="41" t="str">
        <f t="shared" ref="K11:K54" si="10">IF(ISBLANK(J11),"",J11*$B11)</f>
        <v/>
      </c>
      <c r="L11" s="21"/>
      <c r="M11" s="41" t="str">
        <f t="shared" ref="M11:M89" si="11">IF(ISBLANK(L11),"",L11*$B11)</f>
        <v/>
      </c>
      <c r="N11" s="21"/>
      <c r="O11" s="41" t="str">
        <f t="shared" ref="O11:O89" si="12">IF(ISBLANK(N11),"",N11*$B11)</f>
        <v/>
      </c>
      <c r="P11" s="21"/>
      <c r="Q11" s="41" t="str">
        <f t="shared" ref="Q11:Q62" si="13">IF(ISBLANK(P11),"",P11*$B11)</f>
        <v/>
      </c>
      <c r="R11" s="229">
        <f t="shared" ref="R11:R89" si="14">SUM(E11,G11,I11,K11,M11,O11,Q11)</f>
        <v>0</v>
      </c>
      <c r="T11" s="170" t="s">
        <v>254</v>
      </c>
    </row>
    <row r="12" spans="1:20" x14ac:dyDescent="0.2">
      <c r="A12" s="77">
        <v>1.1000000000000001</v>
      </c>
      <c r="B12" s="20">
        <v>89</v>
      </c>
      <c r="C12" s="193" t="s">
        <v>1</v>
      </c>
      <c r="D12" s="21">
        <v>1</v>
      </c>
      <c r="E12" s="193">
        <f t="shared" si="0"/>
        <v>89</v>
      </c>
      <c r="F12" s="21"/>
      <c r="G12" s="43" t="str">
        <f t="shared" si="8"/>
        <v/>
      </c>
      <c r="H12" s="21"/>
      <c r="I12" s="43" t="str">
        <f t="shared" si="9"/>
        <v/>
      </c>
      <c r="J12" s="21"/>
      <c r="K12" s="43" t="str">
        <f t="shared" si="10"/>
        <v/>
      </c>
      <c r="L12" s="21"/>
      <c r="M12" s="43" t="str">
        <f t="shared" si="11"/>
        <v/>
      </c>
      <c r="N12" s="21"/>
      <c r="O12" s="43" t="str">
        <f t="shared" si="12"/>
        <v/>
      </c>
      <c r="P12" s="21"/>
      <c r="Q12" s="43" t="str">
        <f t="shared" si="13"/>
        <v/>
      </c>
      <c r="R12" s="224">
        <f t="shared" si="14"/>
        <v>89</v>
      </c>
      <c r="S12" s="130"/>
      <c r="T12" s="170">
        <v>9040</v>
      </c>
    </row>
    <row r="13" spans="1:20" x14ac:dyDescent="0.2">
      <c r="A13" s="77">
        <f>3*100/124</f>
        <v>2.4193548387096775</v>
      </c>
      <c r="B13" s="32">
        <v>30</v>
      </c>
      <c r="C13" s="33" t="s">
        <v>100</v>
      </c>
      <c r="D13" s="21"/>
      <c r="E13" s="33" t="str">
        <f t="shared" si="0"/>
        <v/>
      </c>
      <c r="F13" s="21"/>
      <c r="G13" s="39" t="str">
        <f t="shared" si="8"/>
        <v/>
      </c>
      <c r="H13" s="21"/>
      <c r="I13" s="39" t="str">
        <f t="shared" si="9"/>
        <v/>
      </c>
      <c r="J13" s="21"/>
      <c r="K13" s="39" t="str">
        <f t="shared" si="10"/>
        <v/>
      </c>
      <c r="L13" s="21"/>
      <c r="M13" s="39" t="str">
        <f t="shared" si="11"/>
        <v/>
      </c>
      <c r="N13" s="21"/>
      <c r="O13" s="39" t="str">
        <f t="shared" si="12"/>
        <v/>
      </c>
      <c r="P13" s="21"/>
      <c r="Q13" s="39" t="str">
        <f t="shared" si="13"/>
        <v/>
      </c>
      <c r="R13" s="228">
        <f t="shared" si="14"/>
        <v>0</v>
      </c>
      <c r="T13" s="170" t="s">
        <v>256</v>
      </c>
    </row>
    <row r="14" spans="1:20" x14ac:dyDescent="0.2">
      <c r="A14" s="77">
        <v>1.89</v>
      </c>
      <c r="B14" s="32">
        <v>35</v>
      </c>
      <c r="C14" s="33" t="s">
        <v>154</v>
      </c>
      <c r="D14" s="21"/>
      <c r="E14" s="33" t="str">
        <f t="shared" si="0"/>
        <v/>
      </c>
      <c r="F14" s="21"/>
      <c r="G14" s="39" t="str">
        <f t="shared" si="8"/>
        <v/>
      </c>
      <c r="H14" s="21"/>
      <c r="I14" s="39" t="str">
        <f t="shared" si="9"/>
        <v/>
      </c>
      <c r="J14" s="21"/>
      <c r="K14" s="39" t="str">
        <f t="shared" si="10"/>
        <v/>
      </c>
      <c r="L14" s="21"/>
      <c r="M14" s="39" t="str">
        <f t="shared" si="11"/>
        <v/>
      </c>
      <c r="N14" s="21"/>
      <c r="O14" s="39" t="str">
        <f t="shared" si="12"/>
        <v/>
      </c>
      <c r="P14" s="21"/>
      <c r="Q14" s="39" t="str">
        <f t="shared" si="13"/>
        <v/>
      </c>
      <c r="R14" s="228">
        <f t="shared" si="14"/>
        <v>0</v>
      </c>
      <c r="T14" s="170" t="s">
        <v>390</v>
      </c>
    </row>
    <row r="15" spans="1:20" ht="13.5" customHeight="1" x14ac:dyDescent="0.2">
      <c r="A15" s="77">
        <v>5</v>
      </c>
      <c r="B15" s="32">
        <v>89</v>
      </c>
      <c r="C15" s="33" t="s">
        <v>26</v>
      </c>
      <c r="D15" s="21"/>
      <c r="E15" s="33" t="str">
        <f t="shared" si="0"/>
        <v/>
      </c>
      <c r="F15" s="21"/>
      <c r="G15" s="39" t="str">
        <f t="shared" si="8"/>
        <v/>
      </c>
      <c r="H15" s="21"/>
      <c r="I15" s="39" t="str">
        <f t="shared" si="9"/>
        <v/>
      </c>
      <c r="J15" s="21"/>
      <c r="K15" s="39" t="str">
        <f t="shared" si="10"/>
        <v/>
      </c>
      <c r="L15" s="21"/>
      <c r="M15" s="39" t="str">
        <f t="shared" si="11"/>
        <v/>
      </c>
      <c r="N15" s="21"/>
      <c r="O15" s="39" t="str">
        <f t="shared" si="12"/>
        <v/>
      </c>
      <c r="P15" s="21"/>
      <c r="Q15" s="39" t="str">
        <f t="shared" si="13"/>
        <v/>
      </c>
      <c r="R15" s="228">
        <f t="shared" si="14"/>
        <v>0</v>
      </c>
      <c r="T15" s="170" t="s">
        <v>257</v>
      </c>
    </row>
    <row r="16" spans="1:20" x14ac:dyDescent="0.2">
      <c r="A16" s="77">
        <v>25.7</v>
      </c>
      <c r="B16" s="40">
        <v>260</v>
      </c>
      <c r="C16" s="196" t="s">
        <v>87</v>
      </c>
      <c r="D16" s="21"/>
      <c r="E16" s="196" t="str">
        <f t="shared" si="0"/>
        <v/>
      </c>
      <c r="F16" s="21"/>
      <c r="G16" s="41" t="str">
        <f t="shared" si="8"/>
        <v/>
      </c>
      <c r="H16" s="21"/>
      <c r="I16" s="41" t="str">
        <f t="shared" si="9"/>
        <v/>
      </c>
      <c r="J16" s="21"/>
      <c r="K16" s="41" t="str">
        <f t="shared" si="10"/>
        <v/>
      </c>
      <c r="L16" s="21"/>
      <c r="M16" s="41" t="str">
        <f t="shared" si="11"/>
        <v/>
      </c>
      <c r="N16" s="21"/>
      <c r="O16" s="41" t="str">
        <f t="shared" si="12"/>
        <v/>
      </c>
      <c r="P16" s="21"/>
      <c r="Q16" s="41" t="str">
        <f t="shared" si="13"/>
        <v/>
      </c>
      <c r="R16" s="229">
        <f t="shared" si="14"/>
        <v>0</v>
      </c>
      <c r="T16" s="170" t="s">
        <v>258</v>
      </c>
    </row>
    <row r="17" spans="1:20" x14ac:dyDescent="0.2">
      <c r="A17" s="77">
        <v>25.7</v>
      </c>
      <c r="B17" s="40">
        <v>282</v>
      </c>
      <c r="C17" s="196" t="s">
        <v>54</v>
      </c>
      <c r="D17" s="21"/>
      <c r="E17" s="196" t="str">
        <f t="shared" si="0"/>
        <v/>
      </c>
      <c r="F17" s="21"/>
      <c r="G17" s="41" t="str">
        <f t="shared" si="8"/>
        <v/>
      </c>
      <c r="H17" s="21"/>
      <c r="I17" s="41" t="str">
        <f t="shared" si="9"/>
        <v/>
      </c>
      <c r="J17" s="21"/>
      <c r="K17" s="41" t="str">
        <f t="shared" si="10"/>
        <v/>
      </c>
      <c r="L17" s="21"/>
      <c r="M17" s="41" t="str">
        <f t="shared" si="11"/>
        <v/>
      </c>
      <c r="N17" s="21"/>
      <c r="O17" s="41" t="str">
        <f t="shared" si="12"/>
        <v/>
      </c>
      <c r="P17" s="21"/>
      <c r="Q17" s="41" t="str">
        <f t="shared" si="13"/>
        <v/>
      </c>
      <c r="R17" s="229">
        <f t="shared" si="14"/>
        <v>0</v>
      </c>
      <c r="T17" s="164" t="s">
        <v>259</v>
      </c>
    </row>
    <row r="18" spans="1:20" x14ac:dyDescent="0.2">
      <c r="A18" s="77">
        <v>1.61</v>
      </c>
      <c r="B18" s="33">
        <v>43</v>
      </c>
      <c r="C18" s="33" t="s">
        <v>396</v>
      </c>
      <c r="D18" s="21"/>
      <c r="E18" s="39" t="str">
        <f t="shared" si="0"/>
        <v/>
      </c>
      <c r="F18" s="21"/>
      <c r="G18" s="39" t="str">
        <f t="shared" si="8"/>
        <v/>
      </c>
      <c r="H18" s="21"/>
      <c r="I18" s="39" t="str">
        <f t="shared" si="9"/>
        <v/>
      </c>
      <c r="J18" s="21"/>
      <c r="K18" s="39" t="str">
        <f t="shared" si="10"/>
        <v/>
      </c>
      <c r="L18" s="21"/>
      <c r="M18" s="39" t="str">
        <f t="shared" si="11"/>
        <v/>
      </c>
      <c r="N18" s="21"/>
      <c r="O18" s="39" t="str">
        <f t="shared" si="12"/>
        <v/>
      </c>
      <c r="P18" s="21"/>
      <c r="Q18" s="39" t="str">
        <f t="shared" si="13"/>
        <v/>
      </c>
      <c r="R18" s="39">
        <f t="shared" si="14"/>
        <v>0</v>
      </c>
      <c r="T18" s="164" t="s">
        <v>397</v>
      </c>
    </row>
    <row r="19" spans="1:20" ht="14.25" customHeight="1" x14ac:dyDescent="0.2">
      <c r="A19" s="77">
        <v>1.4</v>
      </c>
      <c r="B19" s="20">
        <v>43</v>
      </c>
      <c r="C19" s="44" t="s">
        <v>252</v>
      </c>
      <c r="D19" s="21"/>
      <c r="E19" s="44" t="str">
        <f t="shared" si="0"/>
        <v/>
      </c>
      <c r="F19" s="21"/>
      <c r="G19" s="44" t="str">
        <f t="shared" si="8"/>
        <v/>
      </c>
      <c r="H19" s="21"/>
      <c r="I19" s="44" t="str">
        <f t="shared" si="9"/>
        <v/>
      </c>
      <c r="J19" s="21"/>
      <c r="K19" s="44" t="str">
        <f t="shared" si="10"/>
        <v/>
      </c>
      <c r="L19" s="21"/>
      <c r="M19" s="44" t="str">
        <f t="shared" si="11"/>
        <v/>
      </c>
      <c r="N19" s="21"/>
      <c r="O19" s="44" t="str">
        <f t="shared" si="12"/>
        <v/>
      </c>
      <c r="P19" s="21"/>
      <c r="Q19" s="44" t="str">
        <f t="shared" si="13"/>
        <v/>
      </c>
      <c r="R19" s="224">
        <f t="shared" si="14"/>
        <v>0</v>
      </c>
      <c r="T19" s="164" t="s">
        <v>467</v>
      </c>
    </row>
    <row r="20" spans="1:20" x14ac:dyDescent="0.2">
      <c r="A20" s="77">
        <v>10</v>
      </c>
      <c r="B20" s="24">
        <v>252</v>
      </c>
      <c r="C20" s="194" t="s">
        <v>12</v>
      </c>
      <c r="D20" s="21"/>
      <c r="E20" s="194" t="str">
        <f t="shared" si="0"/>
        <v/>
      </c>
      <c r="F20" s="45"/>
      <c r="G20" s="25" t="str">
        <f t="shared" si="8"/>
        <v/>
      </c>
      <c r="H20" s="45"/>
      <c r="I20" s="25" t="str">
        <f t="shared" si="9"/>
        <v/>
      </c>
      <c r="J20" s="45"/>
      <c r="K20" s="25" t="str">
        <f t="shared" si="10"/>
        <v/>
      </c>
      <c r="L20" s="45"/>
      <c r="M20" s="25" t="str">
        <f t="shared" si="11"/>
        <v/>
      </c>
      <c r="N20" s="45"/>
      <c r="O20" s="25" t="str">
        <f t="shared" si="12"/>
        <v/>
      </c>
      <c r="P20" s="45"/>
      <c r="Q20" s="25" t="str">
        <f t="shared" si="13"/>
        <v/>
      </c>
      <c r="R20" s="223">
        <f t="shared" si="14"/>
        <v>0</v>
      </c>
      <c r="T20" s="164" t="s">
        <v>260</v>
      </c>
    </row>
    <row r="21" spans="1:20" x14ac:dyDescent="0.2">
      <c r="A21" s="77">
        <v>10</v>
      </c>
      <c r="B21" s="46">
        <v>279</v>
      </c>
      <c r="C21" s="69" t="s">
        <v>68</v>
      </c>
      <c r="D21" s="21"/>
      <c r="E21" s="69" t="str">
        <f t="shared" si="0"/>
        <v/>
      </c>
      <c r="F21" s="21"/>
      <c r="G21" s="47" t="str">
        <f t="shared" si="8"/>
        <v/>
      </c>
      <c r="H21" s="21"/>
      <c r="I21" s="47" t="str">
        <f t="shared" si="9"/>
        <v/>
      </c>
      <c r="J21" s="21"/>
      <c r="K21" s="47" t="str">
        <f t="shared" si="10"/>
        <v/>
      </c>
      <c r="L21" s="21"/>
      <c r="M21" s="47" t="str">
        <f t="shared" si="11"/>
        <v/>
      </c>
      <c r="N21" s="21"/>
      <c r="O21" s="47" t="str">
        <f t="shared" si="12"/>
        <v/>
      </c>
      <c r="P21" s="21"/>
      <c r="Q21" s="47" t="str">
        <f t="shared" si="13"/>
        <v/>
      </c>
      <c r="R21" s="223">
        <f t="shared" si="14"/>
        <v>0</v>
      </c>
      <c r="T21" s="164" t="s">
        <v>260</v>
      </c>
    </row>
    <row r="22" spans="1:20" x14ac:dyDescent="0.2">
      <c r="A22" s="77">
        <v>4</v>
      </c>
      <c r="B22" s="46">
        <v>280</v>
      </c>
      <c r="C22" s="69" t="s">
        <v>76</v>
      </c>
      <c r="D22" s="21"/>
      <c r="E22" s="69" t="str">
        <f t="shared" si="0"/>
        <v/>
      </c>
      <c r="F22" s="21"/>
      <c r="G22" s="47" t="str">
        <f t="shared" si="8"/>
        <v/>
      </c>
      <c r="H22" s="21"/>
      <c r="I22" s="47" t="str">
        <f t="shared" si="9"/>
        <v/>
      </c>
      <c r="J22" s="21"/>
      <c r="K22" s="47" t="str">
        <f t="shared" si="10"/>
        <v/>
      </c>
      <c r="L22" s="21"/>
      <c r="M22" s="47" t="str">
        <f t="shared" si="11"/>
        <v/>
      </c>
      <c r="N22" s="79"/>
      <c r="O22" s="47" t="str">
        <f t="shared" si="12"/>
        <v/>
      </c>
      <c r="P22" s="21"/>
      <c r="Q22" s="47" t="str">
        <f t="shared" si="13"/>
        <v/>
      </c>
      <c r="R22" s="223">
        <f t="shared" si="14"/>
        <v>0</v>
      </c>
      <c r="T22" s="164" t="s">
        <v>261</v>
      </c>
    </row>
    <row r="23" spans="1:20" x14ac:dyDescent="0.2">
      <c r="A23" s="77">
        <v>2.8</v>
      </c>
      <c r="B23" s="32">
        <v>35</v>
      </c>
      <c r="C23" s="33" t="s">
        <v>173</v>
      </c>
      <c r="D23" s="21"/>
      <c r="E23" s="33" t="str">
        <f t="shared" si="0"/>
        <v/>
      </c>
      <c r="F23" s="21"/>
      <c r="G23" s="39" t="str">
        <f t="shared" si="8"/>
        <v/>
      </c>
      <c r="H23" s="21"/>
      <c r="I23" s="39" t="str">
        <f t="shared" si="9"/>
        <v/>
      </c>
      <c r="J23" s="21"/>
      <c r="K23" s="39" t="str">
        <f t="shared" si="10"/>
        <v/>
      </c>
      <c r="L23" s="21"/>
      <c r="M23" s="39" t="str">
        <f t="shared" si="11"/>
        <v/>
      </c>
      <c r="N23" s="21"/>
      <c r="O23" s="39" t="str">
        <f t="shared" si="12"/>
        <v/>
      </c>
      <c r="P23" s="21"/>
      <c r="Q23" s="39" t="str">
        <f t="shared" si="13"/>
        <v/>
      </c>
      <c r="R23" s="39">
        <f t="shared" si="14"/>
        <v>0</v>
      </c>
      <c r="T23" s="164" t="s">
        <v>262</v>
      </c>
    </row>
    <row r="24" spans="1:20" x14ac:dyDescent="0.2">
      <c r="A24" s="77">
        <v>2.5499999999999998</v>
      </c>
      <c r="B24" s="32">
        <v>36</v>
      </c>
      <c r="C24" s="33" t="s">
        <v>177</v>
      </c>
      <c r="D24" s="21"/>
      <c r="E24" s="33" t="str">
        <f t="shared" si="0"/>
        <v/>
      </c>
      <c r="F24" s="21"/>
      <c r="G24" s="39" t="str">
        <f t="shared" si="8"/>
        <v/>
      </c>
      <c r="H24" s="21"/>
      <c r="I24" s="39" t="str">
        <f t="shared" si="9"/>
        <v/>
      </c>
      <c r="J24" s="21"/>
      <c r="K24" s="39" t="str">
        <f t="shared" si="10"/>
        <v/>
      </c>
      <c r="L24" s="21"/>
      <c r="M24" s="39" t="str">
        <f t="shared" si="11"/>
        <v/>
      </c>
      <c r="N24" s="21"/>
      <c r="O24" s="39" t="str">
        <f t="shared" si="12"/>
        <v/>
      </c>
      <c r="P24" s="21"/>
      <c r="Q24" s="39" t="str">
        <f t="shared" si="13"/>
        <v/>
      </c>
      <c r="R24" s="39">
        <f t="shared" si="14"/>
        <v>0</v>
      </c>
      <c r="T24" s="164" t="s">
        <v>263</v>
      </c>
    </row>
    <row r="25" spans="1:20" x14ac:dyDescent="0.2">
      <c r="A25" s="77">
        <f>8*20/100</f>
        <v>1.6</v>
      </c>
      <c r="B25" s="48">
        <v>717</v>
      </c>
      <c r="C25" s="49" t="s">
        <v>264</v>
      </c>
      <c r="D25" s="21"/>
      <c r="E25" s="49" t="str">
        <f t="shared" si="0"/>
        <v/>
      </c>
      <c r="F25" s="21"/>
      <c r="G25" s="49" t="str">
        <f t="shared" si="8"/>
        <v/>
      </c>
      <c r="H25" s="21"/>
      <c r="I25" s="49" t="str">
        <f t="shared" si="9"/>
        <v/>
      </c>
      <c r="J25" s="21"/>
      <c r="K25" s="49" t="str">
        <f t="shared" si="10"/>
        <v/>
      </c>
      <c r="L25" s="21"/>
      <c r="M25" s="49" t="str">
        <f t="shared" si="11"/>
        <v/>
      </c>
      <c r="N25" s="21"/>
      <c r="O25" s="49" t="str">
        <f t="shared" si="12"/>
        <v/>
      </c>
      <c r="P25" s="21"/>
      <c r="Q25" s="49" t="str">
        <f t="shared" si="13"/>
        <v/>
      </c>
      <c r="R25" s="49">
        <f t="shared" si="14"/>
        <v>0</v>
      </c>
      <c r="T25" s="164" t="s">
        <v>468</v>
      </c>
    </row>
    <row r="26" spans="1:20" x14ac:dyDescent="0.2">
      <c r="A26" s="77">
        <v>0.85</v>
      </c>
      <c r="B26" s="48">
        <v>362</v>
      </c>
      <c r="C26" s="197" t="s">
        <v>159</v>
      </c>
      <c r="D26" s="21"/>
      <c r="E26" s="197" t="str">
        <f t="shared" si="0"/>
        <v/>
      </c>
      <c r="F26" s="21"/>
      <c r="G26" s="49" t="str">
        <f t="shared" si="8"/>
        <v/>
      </c>
      <c r="H26" s="21"/>
      <c r="I26" s="49" t="str">
        <f t="shared" si="9"/>
        <v/>
      </c>
      <c r="J26" s="21"/>
      <c r="K26" s="49" t="str">
        <f t="shared" si="10"/>
        <v/>
      </c>
      <c r="L26" s="21"/>
      <c r="M26" s="49" t="str">
        <f t="shared" si="11"/>
        <v/>
      </c>
      <c r="N26" s="21"/>
      <c r="O26" s="49" t="str">
        <f t="shared" si="12"/>
        <v/>
      </c>
      <c r="P26" s="21"/>
      <c r="Q26" s="49" t="str">
        <f t="shared" si="13"/>
        <v/>
      </c>
      <c r="R26" s="49">
        <f t="shared" si="14"/>
        <v>0</v>
      </c>
      <c r="T26" s="164" t="s">
        <v>265</v>
      </c>
    </row>
    <row r="27" spans="1:20" x14ac:dyDescent="0.2">
      <c r="A27" s="77">
        <v>1.27</v>
      </c>
      <c r="B27" s="32">
        <v>23</v>
      </c>
      <c r="C27" s="33" t="s">
        <v>268</v>
      </c>
      <c r="D27" s="21"/>
      <c r="E27" s="33" t="str">
        <f t="shared" si="0"/>
        <v/>
      </c>
      <c r="F27" s="21"/>
      <c r="G27" s="39" t="str">
        <f t="shared" si="8"/>
        <v/>
      </c>
      <c r="H27" s="21"/>
      <c r="I27" s="39" t="str">
        <f t="shared" si="9"/>
        <v/>
      </c>
      <c r="J27" s="21"/>
      <c r="K27" s="39" t="str">
        <f t="shared" si="10"/>
        <v/>
      </c>
      <c r="L27" s="21"/>
      <c r="M27" s="39" t="str">
        <f t="shared" si="11"/>
        <v/>
      </c>
      <c r="N27" s="21"/>
      <c r="O27" s="39" t="str">
        <f t="shared" si="12"/>
        <v/>
      </c>
      <c r="P27" s="21"/>
      <c r="Q27" s="39" t="str">
        <f t="shared" si="13"/>
        <v/>
      </c>
      <c r="R27" s="39">
        <f t="shared" si="14"/>
        <v>0</v>
      </c>
      <c r="T27" s="164" t="s">
        <v>267</v>
      </c>
    </row>
    <row r="28" spans="1:20" x14ac:dyDescent="0.2">
      <c r="A28" s="77">
        <v>1.84</v>
      </c>
      <c r="B28" s="32">
        <v>23</v>
      </c>
      <c r="C28" s="33" t="s">
        <v>270</v>
      </c>
      <c r="D28" s="21"/>
      <c r="E28" s="33" t="str">
        <f t="shared" si="0"/>
        <v/>
      </c>
      <c r="F28" s="21"/>
      <c r="G28" s="39" t="str">
        <f t="shared" si="8"/>
        <v/>
      </c>
      <c r="H28" s="21"/>
      <c r="I28" s="39" t="str">
        <f t="shared" si="9"/>
        <v/>
      </c>
      <c r="J28" s="21"/>
      <c r="K28" s="39" t="str">
        <f t="shared" si="10"/>
        <v/>
      </c>
      <c r="L28" s="21"/>
      <c r="M28" s="39" t="str">
        <f t="shared" si="11"/>
        <v/>
      </c>
      <c r="N28" s="21"/>
      <c r="O28" s="39" t="str">
        <f t="shared" si="12"/>
        <v/>
      </c>
      <c r="P28" s="21"/>
      <c r="Q28" s="39" t="str">
        <f t="shared" si="13"/>
        <v/>
      </c>
      <c r="R28" s="39">
        <f t="shared" si="14"/>
        <v>0</v>
      </c>
      <c r="T28" s="164" t="s">
        <v>269</v>
      </c>
    </row>
    <row r="29" spans="1:20" x14ac:dyDescent="0.2">
      <c r="A29" s="77">
        <v>0.76</v>
      </c>
      <c r="B29" s="32">
        <v>35</v>
      </c>
      <c r="C29" s="33" t="s">
        <v>272</v>
      </c>
      <c r="D29" s="21"/>
      <c r="E29" s="33" t="str">
        <f t="shared" si="0"/>
        <v/>
      </c>
      <c r="F29" s="21"/>
      <c r="G29" s="39" t="str">
        <f t="shared" si="8"/>
        <v/>
      </c>
      <c r="H29" s="21"/>
      <c r="I29" s="39" t="str">
        <f t="shared" si="9"/>
        <v/>
      </c>
      <c r="J29" s="21"/>
      <c r="K29" s="39" t="str">
        <f t="shared" si="10"/>
        <v/>
      </c>
      <c r="L29" s="21"/>
      <c r="M29" s="39" t="str">
        <f t="shared" si="11"/>
        <v/>
      </c>
      <c r="N29" s="21"/>
      <c r="O29" s="39" t="str">
        <f t="shared" si="12"/>
        <v/>
      </c>
      <c r="P29" s="21"/>
      <c r="Q29" s="39" t="str">
        <f t="shared" si="13"/>
        <v/>
      </c>
      <c r="R29" s="39">
        <f t="shared" si="14"/>
        <v>0</v>
      </c>
      <c r="T29" s="164" t="s">
        <v>271</v>
      </c>
    </row>
    <row r="30" spans="1:20" x14ac:dyDescent="0.2">
      <c r="A30" s="77">
        <v>0.69</v>
      </c>
      <c r="B30" s="32">
        <v>16</v>
      </c>
      <c r="C30" s="33" t="s">
        <v>274</v>
      </c>
      <c r="D30" s="21"/>
      <c r="E30" s="33" t="str">
        <f t="shared" si="0"/>
        <v/>
      </c>
      <c r="F30" s="21"/>
      <c r="G30" s="39" t="str">
        <f t="shared" si="8"/>
        <v/>
      </c>
      <c r="H30" s="21"/>
      <c r="I30" s="39" t="str">
        <f t="shared" si="9"/>
        <v/>
      </c>
      <c r="J30" s="21"/>
      <c r="K30" s="39" t="str">
        <f t="shared" si="10"/>
        <v/>
      </c>
      <c r="L30" s="21"/>
      <c r="M30" s="39" t="str">
        <f t="shared" si="11"/>
        <v/>
      </c>
      <c r="N30" s="21"/>
      <c r="O30" s="39" t="str">
        <f t="shared" si="12"/>
        <v/>
      </c>
      <c r="P30" s="21"/>
      <c r="Q30" s="39" t="str">
        <f t="shared" si="13"/>
        <v/>
      </c>
      <c r="R30" s="39">
        <f t="shared" si="14"/>
        <v>0</v>
      </c>
      <c r="T30" s="164" t="s">
        <v>275</v>
      </c>
    </row>
    <row r="31" spans="1:20" x14ac:dyDescent="0.2">
      <c r="A31" s="77">
        <v>19.8</v>
      </c>
      <c r="B31" s="2">
        <v>300</v>
      </c>
      <c r="C31" s="61" t="s">
        <v>414</v>
      </c>
      <c r="D31" s="21"/>
      <c r="E31" s="51" t="str">
        <f t="shared" si="0"/>
        <v/>
      </c>
      <c r="F31" s="21"/>
      <c r="G31" s="51" t="str">
        <f t="shared" si="8"/>
        <v/>
      </c>
      <c r="H31" s="21"/>
      <c r="I31" s="51" t="str">
        <f t="shared" si="9"/>
        <v/>
      </c>
      <c r="J31" s="21"/>
      <c r="K31" s="51" t="str">
        <f t="shared" si="10"/>
        <v/>
      </c>
      <c r="L31" s="21"/>
      <c r="M31" s="51" t="str">
        <f t="shared" si="11"/>
        <v/>
      </c>
      <c r="N31" s="21"/>
      <c r="O31" s="51" t="str">
        <f t="shared" si="12"/>
        <v/>
      </c>
      <c r="P31" s="21"/>
      <c r="Q31" s="51" t="str">
        <f t="shared" si="13"/>
        <v/>
      </c>
      <c r="R31" s="51">
        <f t="shared" si="14"/>
        <v>0</v>
      </c>
      <c r="T31" s="164" t="s">
        <v>469</v>
      </c>
    </row>
    <row r="32" spans="1:20" x14ac:dyDescent="0.2">
      <c r="A32" s="77">
        <v>22.87</v>
      </c>
      <c r="B32" s="2">
        <v>404</v>
      </c>
      <c r="C32" s="61" t="s">
        <v>405</v>
      </c>
      <c r="D32" s="21"/>
      <c r="E32" s="51" t="str">
        <f t="shared" si="0"/>
        <v/>
      </c>
      <c r="F32" s="21"/>
      <c r="G32" s="51" t="str">
        <f t="shared" si="8"/>
        <v/>
      </c>
      <c r="H32" s="21"/>
      <c r="I32" s="51" t="str">
        <f t="shared" si="9"/>
        <v/>
      </c>
      <c r="J32" s="21"/>
      <c r="K32" s="51" t="str">
        <f t="shared" si="10"/>
        <v/>
      </c>
      <c r="L32" s="21"/>
      <c r="M32" s="51" t="str">
        <f t="shared" si="11"/>
        <v/>
      </c>
      <c r="N32" s="21"/>
      <c r="O32" s="51" t="str">
        <f t="shared" si="12"/>
        <v/>
      </c>
      <c r="P32" s="21"/>
      <c r="Q32" s="51" t="str">
        <f t="shared" si="13"/>
        <v/>
      </c>
      <c r="R32" s="51">
        <f t="shared" si="14"/>
        <v>0</v>
      </c>
      <c r="T32" s="164" t="s">
        <v>470</v>
      </c>
    </row>
    <row r="33" spans="1:23" x14ac:dyDescent="0.2">
      <c r="A33" s="77">
        <v>11.2</v>
      </c>
      <c r="B33" s="2">
        <v>98</v>
      </c>
      <c r="C33" s="61" t="s">
        <v>406</v>
      </c>
      <c r="D33" s="21"/>
      <c r="E33" s="51" t="str">
        <f t="shared" si="0"/>
        <v/>
      </c>
      <c r="F33" s="21"/>
      <c r="G33" s="51" t="str">
        <f t="shared" si="8"/>
        <v/>
      </c>
      <c r="H33" s="21"/>
      <c r="I33" s="51" t="str">
        <f t="shared" si="9"/>
        <v/>
      </c>
      <c r="J33" s="21"/>
      <c r="K33" s="51" t="str">
        <f t="shared" si="10"/>
        <v/>
      </c>
      <c r="L33" s="21"/>
      <c r="M33" s="51" t="str">
        <f t="shared" si="11"/>
        <v/>
      </c>
      <c r="N33" s="21"/>
      <c r="O33" s="51" t="str">
        <f t="shared" si="12"/>
        <v/>
      </c>
      <c r="P33" s="21"/>
      <c r="Q33" s="51" t="str">
        <f t="shared" si="13"/>
        <v/>
      </c>
      <c r="R33" s="51">
        <f t="shared" si="14"/>
        <v>0</v>
      </c>
      <c r="T33" s="164" t="s">
        <v>471</v>
      </c>
    </row>
    <row r="34" spans="1:23" x14ac:dyDescent="0.2">
      <c r="A34" s="77">
        <v>24.99</v>
      </c>
      <c r="B34" s="2">
        <v>357</v>
      </c>
      <c r="C34" s="61" t="s">
        <v>441</v>
      </c>
      <c r="D34" s="21"/>
      <c r="E34" s="51" t="str">
        <f t="shared" si="0"/>
        <v/>
      </c>
      <c r="F34" s="21"/>
      <c r="G34" s="51" t="str">
        <f t="shared" si="8"/>
        <v/>
      </c>
      <c r="H34" s="21"/>
      <c r="I34" s="51" t="str">
        <f t="shared" si="9"/>
        <v/>
      </c>
      <c r="J34" s="21"/>
      <c r="K34" s="51" t="str">
        <f t="shared" si="10"/>
        <v/>
      </c>
      <c r="L34" s="21"/>
      <c r="M34" s="51" t="str">
        <f t="shared" si="11"/>
        <v/>
      </c>
      <c r="N34" s="21"/>
      <c r="O34" s="51" t="str">
        <f t="shared" si="12"/>
        <v/>
      </c>
      <c r="P34" s="21"/>
      <c r="Q34" s="51" t="str">
        <f t="shared" si="13"/>
        <v/>
      </c>
      <c r="R34" s="51">
        <f t="shared" si="14"/>
        <v>0</v>
      </c>
      <c r="T34" s="164" t="s">
        <v>472</v>
      </c>
    </row>
    <row r="35" spans="1:23" x14ac:dyDescent="0.2">
      <c r="A35" s="77">
        <v>14.21</v>
      </c>
      <c r="B35" s="2">
        <v>264</v>
      </c>
      <c r="C35" s="201" t="s">
        <v>418</v>
      </c>
      <c r="D35" s="21"/>
      <c r="E35" s="51" t="str">
        <f t="shared" ref="E35:E38" si="15">IF(ISBLANK(D35),"",D35*$B35)</f>
        <v/>
      </c>
      <c r="F35" s="21"/>
      <c r="G35" s="51" t="str">
        <f t="shared" ref="G35:G38" si="16">IF(ISBLANK(F35),"",F35*$B35)</f>
        <v/>
      </c>
      <c r="H35" s="21"/>
      <c r="I35" s="51" t="str">
        <f t="shared" ref="I35:I38" si="17">IF(ISBLANK(H35),"",H35*$B35)</f>
        <v/>
      </c>
      <c r="J35" s="21"/>
      <c r="K35" s="51" t="str">
        <f t="shared" ref="K35:K38" si="18">IF(ISBLANK(J35),"",J35*$B35)</f>
        <v/>
      </c>
      <c r="L35" s="21"/>
      <c r="M35" s="51" t="str">
        <f t="shared" ref="M35:M38" si="19">IF(ISBLANK(L35),"",L35*$B35)</f>
        <v/>
      </c>
      <c r="N35" s="21"/>
      <c r="O35" s="51" t="str">
        <f t="shared" ref="O35:O38" si="20">IF(ISBLANK(N35),"",N35*$B35)</f>
        <v/>
      </c>
      <c r="P35" s="21"/>
      <c r="Q35" s="51" t="str">
        <f t="shared" ref="Q35:Q38" si="21">IF(ISBLANK(P35),"",P35*$B35)</f>
        <v/>
      </c>
      <c r="R35" s="51">
        <f t="shared" ref="R35:R38" si="22">SUM(E35,G35,I35,K35,M35,O35,Q35)</f>
        <v>0</v>
      </c>
      <c r="T35" s="165" t="s">
        <v>473</v>
      </c>
    </row>
    <row r="36" spans="1:23" x14ac:dyDescent="0.2">
      <c r="A36" s="77">
        <v>22.17</v>
      </c>
      <c r="B36" s="2">
        <v>300</v>
      </c>
      <c r="C36" s="201" t="s">
        <v>440</v>
      </c>
      <c r="D36" s="21"/>
      <c r="E36" s="51" t="str">
        <f t="shared" si="15"/>
        <v/>
      </c>
      <c r="F36" s="21"/>
      <c r="G36" s="51" t="str">
        <f t="shared" si="16"/>
        <v/>
      </c>
      <c r="H36" s="21"/>
      <c r="I36" s="51" t="str">
        <f t="shared" si="17"/>
        <v/>
      </c>
      <c r="J36" s="21"/>
      <c r="K36" s="51" t="str">
        <f t="shared" si="18"/>
        <v/>
      </c>
      <c r="L36" s="21"/>
      <c r="M36" s="51" t="str">
        <f t="shared" si="19"/>
        <v/>
      </c>
      <c r="N36" s="21"/>
      <c r="O36" s="51" t="str">
        <f t="shared" si="20"/>
        <v/>
      </c>
      <c r="P36" s="21"/>
      <c r="Q36" s="51" t="str">
        <f t="shared" si="21"/>
        <v/>
      </c>
      <c r="R36" s="51">
        <f t="shared" si="22"/>
        <v>0</v>
      </c>
      <c r="T36" s="165" t="s">
        <v>474</v>
      </c>
    </row>
    <row r="37" spans="1:23" x14ac:dyDescent="0.2">
      <c r="A37" s="77">
        <v>35.75</v>
      </c>
      <c r="B37" s="2">
        <v>392</v>
      </c>
      <c r="C37" s="201" t="s">
        <v>422</v>
      </c>
      <c r="D37" s="21"/>
      <c r="E37" s="51" t="str">
        <f t="shared" ref="E37" si="23">IF(ISBLANK(D37),"",D37*$B37)</f>
        <v/>
      </c>
      <c r="F37" s="21"/>
      <c r="G37" s="51" t="str">
        <f t="shared" ref="G37" si="24">IF(ISBLANK(F37),"",F37*$B37)</f>
        <v/>
      </c>
      <c r="H37" s="21"/>
      <c r="I37" s="51" t="str">
        <f t="shared" ref="I37" si="25">IF(ISBLANK(H37),"",H37*$B37)</f>
        <v/>
      </c>
      <c r="J37" s="21"/>
      <c r="K37" s="51" t="str">
        <f t="shared" ref="K37" si="26">IF(ISBLANK(J37),"",J37*$B37)</f>
        <v/>
      </c>
      <c r="L37" s="21"/>
      <c r="M37" s="51" t="str">
        <f t="shared" ref="M37" si="27">IF(ISBLANK(L37),"",L37*$B37)</f>
        <v/>
      </c>
      <c r="N37" s="21"/>
      <c r="O37" s="51" t="str">
        <f t="shared" ref="O37" si="28">IF(ISBLANK(N37),"",N37*$B37)</f>
        <v/>
      </c>
      <c r="P37" s="21"/>
      <c r="Q37" s="51" t="str">
        <f t="shared" ref="Q37" si="29">IF(ISBLANK(P37),"",P37*$B37)</f>
        <v/>
      </c>
      <c r="R37" s="51">
        <f t="shared" si="22"/>
        <v>0</v>
      </c>
      <c r="T37" s="165" t="s">
        <v>475</v>
      </c>
    </row>
    <row r="38" spans="1:23" x14ac:dyDescent="0.2">
      <c r="A38" s="77">
        <v>11.26</v>
      </c>
      <c r="B38" s="2">
        <v>174</v>
      </c>
      <c r="C38" s="201" t="s">
        <v>419</v>
      </c>
      <c r="D38" s="21"/>
      <c r="E38" s="51" t="str">
        <f t="shared" si="15"/>
        <v/>
      </c>
      <c r="F38" s="21"/>
      <c r="G38" s="51" t="str">
        <f t="shared" si="16"/>
        <v/>
      </c>
      <c r="H38" s="21"/>
      <c r="I38" s="51" t="str">
        <f t="shared" si="17"/>
        <v/>
      </c>
      <c r="J38" s="21"/>
      <c r="K38" s="51" t="str">
        <f t="shared" si="18"/>
        <v/>
      </c>
      <c r="L38" s="21"/>
      <c r="M38" s="51" t="str">
        <f t="shared" si="19"/>
        <v/>
      </c>
      <c r="N38" s="21"/>
      <c r="O38" s="51" t="str">
        <f t="shared" si="20"/>
        <v/>
      </c>
      <c r="P38" s="21"/>
      <c r="Q38" s="51" t="str">
        <f t="shared" si="21"/>
        <v/>
      </c>
      <c r="R38" s="51">
        <f t="shared" si="22"/>
        <v>0</v>
      </c>
      <c r="T38" s="165" t="s">
        <v>476</v>
      </c>
    </row>
    <row r="39" spans="1:23" x14ac:dyDescent="0.2">
      <c r="A39" s="77">
        <v>25</v>
      </c>
      <c r="B39" s="2">
        <v>393</v>
      </c>
      <c r="C39" s="61" t="s">
        <v>411</v>
      </c>
      <c r="D39" s="21"/>
      <c r="E39" s="51" t="str">
        <f t="shared" si="0"/>
        <v/>
      </c>
      <c r="F39" s="21"/>
      <c r="G39" s="51" t="str">
        <f t="shared" si="8"/>
        <v/>
      </c>
      <c r="H39" s="21"/>
      <c r="I39" s="51" t="str">
        <f t="shared" si="9"/>
        <v/>
      </c>
      <c r="J39" s="21"/>
      <c r="K39" s="51" t="str">
        <f t="shared" si="10"/>
        <v/>
      </c>
      <c r="L39" s="21"/>
      <c r="M39" s="51" t="str">
        <f t="shared" si="11"/>
        <v/>
      </c>
      <c r="N39" s="21"/>
      <c r="O39" s="51" t="str">
        <f t="shared" si="12"/>
        <v/>
      </c>
      <c r="P39" s="21"/>
      <c r="Q39" s="51" t="str">
        <f t="shared" si="13"/>
        <v/>
      </c>
      <c r="R39" s="51">
        <f t="shared" si="14"/>
        <v>0</v>
      </c>
      <c r="T39" s="164" t="s">
        <v>477</v>
      </c>
    </row>
    <row r="40" spans="1:23" x14ac:dyDescent="0.2">
      <c r="A40" s="77">
        <v>25.9</v>
      </c>
      <c r="B40" s="2">
        <v>422</v>
      </c>
      <c r="C40" s="61" t="s">
        <v>31</v>
      </c>
      <c r="D40" s="21"/>
      <c r="E40" s="61" t="str">
        <f t="shared" si="0"/>
        <v/>
      </c>
      <c r="F40" s="21"/>
      <c r="G40" s="51" t="str">
        <f t="shared" si="8"/>
        <v/>
      </c>
      <c r="H40" s="21"/>
      <c r="I40" s="51" t="str">
        <f t="shared" si="9"/>
        <v/>
      </c>
      <c r="J40" s="21"/>
      <c r="K40" s="51" t="str">
        <f t="shared" si="10"/>
        <v/>
      </c>
      <c r="L40" s="21"/>
      <c r="M40" s="51" t="str">
        <f t="shared" si="11"/>
        <v/>
      </c>
      <c r="N40" s="21"/>
      <c r="O40" s="51" t="str">
        <f t="shared" si="12"/>
        <v/>
      </c>
      <c r="P40" s="21"/>
      <c r="Q40" s="51" t="str">
        <f t="shared" si="13"/>
        <v/>
      </c>
      <c r="R40" s="51">
        <f t="shared" si="14"/>
        <v>0</v>
      </c>
      <c r="T40" s="165" t="s">
        <v>316</v>
      </c>
    </row>
    <row r="41" spans="1:23" x14ac:dyDescent="0.2">
      <c r="A41" s="77">
        <v>8.86</v>
      </c>
      <c r="B41" s="32">
        <v>164</v>
      </c>
      <c r="C41" s="33" t="s">
        <v>277</v>
      </c>
      <c r="D41" s="21"/>
      <c r="E41" s="33" t="str">
        <f t="shared" si="0"/>
        <v/>
      </c>
      <c r="F41" s="21"/>
      <c r="G41" s="39" t="str">
        <f t="shared" si="8"/>
        <v/>
      </c>
      <c r="H41" s="21"/>
      <c r="I41" s="39" t="str">
        <f t="shared" si="9"/>
        <v/>
      </c>
      <c r="J41" s="21"/>
      <c r="K41" s="39" t="str">
        <f t="shared" si="10"/>
        <v/>
      </c>
      <c r="L41" s="21"/>
      <c r="M41" s="39" t="str">
        <f t="shared" si="11"/>
        <v/>
      </c>
      <c r="N41" s="21"/>
      <c r="O41" s="39" t="str">
        <f t="shared" si="12"/>
        <v/>
      </c>
      <c r="P41" s="21"/>
      <c r="Q41" s="39" t="str">
        <f t="shared" si="13"/>
        <v/>
      </c>
      <c r="R41" s="39">
        <f t="shared" si="14"/>
        <v>0</v>
      </c>
      <c r="T41" s="164" t="s">
        <v>278</v>
      </c>
    </row>
    <row r="42" spans="1:23" x14ac:dyDescent="0.2">
      <c r="A42" s="77">
        <v>27.3</v>
      </c>
      <c r="B42" s="53">
        <v>239</v>
      </c>
      <c r="C42" s="198" t="s">
        <v>35</v>
      </c>
      <c r="D42" s="21"/>
      <c r="E42" s="198" t="str">
        <f>IF(ISBLANK(D42),"",D42*$B42)</f>
        <v/>
      </c>
      <c r="F42" s="21"/>
      <c r="G42" s="54" t="str">
        <f t="shared" si="8"/>
        <v/>
      </c>
      <c r="H42" s="21"/>
      <c r="I42" s="54" t="str">
        <f t="shared" si="9"/>
        <v/>
      </c>
      <c r="J42" s="21"/>
      <c r="K42" s="54" t="str">
        <f t="shared" si="10"/>
        <v/>
      </c>
      <c r="L42" s="21"/>
      <c r="M42" s="54" t="str">
        <f t="shared" si="11"/>
        <v/>
      </c>
      <c r="N42" s="21"/>
      <c r="O42" s="54" t="str">
        <f t="shared" si="12"/>
        <v/>
      </c>
      <c r="P42" s="21"/>
      <c r="Q42" s="54" t="str">
        <f t="shared" si="13"/>
        <v/>
      </c>
      <c r="R42" s="54">
        <f>SUM(E42,G42,I42,K42,M42,O42,Q42)</f>
        <v>0</v>
      </c>
      <c r="T42" s="164" t="s">
        <v>478</v>
      </c>
    </row>
    <row r="43" spans="1:23" x14ac:dyDescent="0.2">
      <c r="A43" s="77">
        <v>5.67</v>
      </c>
      <c r="B43" s="237">
        <v>130</v>
      </c>
      <c r="C43" s="39" t="s">
        <v>455</v>
      </c>
      <c r="D43" s="21"/>
      <c r="E43" s="39" t="str">
        <f>IF(ISBLANK(D43),"",D43*$B43)</f>
        <v/>
      </c>
      <c r="F43" s="21"/>
      <c r="G43" s="39" t="str">
        <f t="shared" si="8"/>
        <v/>
      </c>
      <c r="H43" s="21"/>
      <c r="I43" s="39" t="str">
        <f t="shared" si="9"/>
        <v/>
      </c>
      <c r="J43" s="21"/>
      <c r="K43" s="39" t="str">
        <f t="shared" si="10"/>
        <v/>
      </c>
      <c r="L43" s="21"/>
      <c r="M43" s="39" t="str">
        <f t="shared" si="11"/>
        <v/>
      </c>
      <c r="N43" s="21"/>
      <c r="O43" s="39" t="str">
        <f t="shared" si="12"/>
        <v/>
      </c>
      <c r="P43" s="21"/>
      <c r="Q43" s="39" t="str">
        <f t="shared" si="13"/>
        <v/>
      </c>
      <c r="R43" s="39">
        <f>SUM(E43,G43,I43,K43,M43,O43,Q43)</f>
        <v>0</v>
      </c>
      <c r="T43" s="164" t="s">
        <v>516</v>
      </c>
    </row>
    <row r="44" spans="1:23" x14ac:dyDescent="0.2">
      <c r="A44" s="77">
        <v>6.12</v>
      </c>
      <c r="B44" s="56">
        <v>579</v>
      </c>
      <c r="C44" s="57" t="s">
        <v>282</v>
      </c>
      <c r="D44" s="21"/>
      <c r="E44" s="57" t="str">
        <f t="shared" si="0"/>
        <v/>
      </c>
      <c r="F44" s="21"/>
      <c r="G44" s="57" t="str">
        <f t="shared" si="8"/>
        <v/>
      </c>
      <c r="H44" s="21"/>
      <c r="I44" s="57" t="str">
        <f t="shared" si="9"/>
        <v/>
      </c>
      <c r="J44" s="21"/>
      <c r="K44" s="57" t="str">
        <f t="shared" si="10"/>
        <v/>
      </c>
      <c r="L44" s="21"/>
      <c r="M44" s="57" t="str">
        <f t="shared" si="11"/>
        <v/>
      </c>
      <c r="N44" s="21"/>
      <c r="O44" s="57" t="str">
        <f t="shared" si="12"/>
        <v/>
      </c>
      <c r="P44" s="21"/>
      <c r="Q44" s="57" t="str">
        <f t="shared" si="13"/>
        <v/>
      </c>
      <c r="R44" s="57">
        <f t="shared" si="14"/>
        <v>0</v>
      </c>
      <c r="T44" s="164" t="s">
        <v>279</v>
      </c>
    </row>
    <row r="45" spans="1:23" x14ac:dyDescent="0.2">
      <c r="A45" s="119">
        <v>0</v>
      </c>
      <c r="B45" s="58">
        <v>120</v>
      </c>
      <c r="C45" s="199" t="s">
        <v>192</v>
      </c>
      <c r="D45" s="21"/>
      <c r="E45" s="199" t="str">
        <f t="shared" si="0"/>
        <v/>
      </c>
      <c r="F45" s="21"/>
      <c r="G45" s="59" t="str">
        <f t="shared" si="8"/>
        <v/>
      </c>
      <c r="H45" s="21"/>
      <c r="I45" s="59" t="str">
        <f t="shared" si="9"/>
        <v/>
      </c>
      <c r="J45" s="21"/>
      <c r="K45" s="59" t="str">
        <f t="shared" si="10"/>
        <v/>
      </c>
      <c r="L45" s="21"/>
      <c r="M45" s="59" t="str">
        <f t="shared" si="11"/>
        <v/>
      </c>
      <c r="N45" s="21"/>
      <c r="O45" s="59" t="str">
        <f t="shared" si="12"/>
        <v/>
      </c>
      <c r="P45" s="21"/>
      <c r="Q45" s="59" t="str">
        <f t="shared" si="13"/>
        <v/>
      </c>
      <c r="R45" s="59">
        <f t="shared" si="14"/>
        <v>0</v>
      </c>
      <c r="T45" s="164" t="s">
        <v>479</v>
      </c>
      <c r="W45" s="60"/>
    </row>
    <row r="46" spans="1:23" x14ac:dyDescent="0.2">
      <c r="A46" s="119">
        <v>0</v>
      </c>
      <c r="B46" s="58">
        <v>124</v>
      </c>
      <c r="C46" s="199" t="s">
        <v>196</v>
      </c>
      <c r="D46" s="21"/>
      <c r="E46" s="199" t="str">
        <f t="shared" ref="E46:E66" si="30">IF(ISBLANK(D46),"",D46*$B46)</f>
        <v/>
      </c>
      <c r="F46" s="21"/>
      <c r="G46" s="59" t="str">
        <f t="shared" ref="G46" si="31">IF(ISBLANK(F46),"",F46*$B46)</f>
        <v/>
      </c>
      <c r="H46" s="21"/>
      <c r="I46" s="59" t="str">
        <f t="shared" ref="I46" si="32">IF(ISBLANK(H46),"",H46*$B46)</f>
        <v/>
      </c>
      <c r="J46" s="21"/>
      <c r="K46" s="59" t="str">
        <f t="shared" ref="K46" si="33">IF(ISBLANK(J46),"",J46*$B46)</f>
        <v/>
      </c>
      <c r="L46" s="21"/>
      <c r="M46" s="59" t="str">
        <f t="shared" ref="M46" si="34">IF(ISBLANK(L46),"",L46*$B46)</f>
        <v/>
      </c>
      <c r="N46" s="21"/>
      <c r="O46" s="59" t="str">
        <f t="shared" ref="O46" si="35">IF(ISBLANK(N46),"",N46*$B46)</f>
        <v/>
      </c>
      <c r="P46" s="21"/>
      <c r="Q46" s="59" t="str">
        <f t="shared" ref="Q46" si="36">IF(ISBLANK(P46),"",P46*$B46)</f>
        <v/>
      </c>
      <c r="R46" s="59">
        <f t="shared" ref="R46" si="37">SUM(E46,G46,I46,K46,M46,O46,Q46)</f>
        <v>0</v>
      </c>
      <c r="T46" s="164" t="s">
        <v>480</v>
      </c>
      <c r="W46" s="60"/>
    </row>
    <row r="47" spans="1:23" x14ac:dyDescent="0.2">
      <c r="A47" s="77">
        <v>6.2</v>
      </c>
      <c r="B47" s="46">
        <v>255</v>
      </c>
      <c r="C47" s="69" t="s">
        <v>77</v>
      </c>
      <c r="D47" s="21"/>
      <c r="E47" s="69" t="str">
        <f t="shared" si="30"/>
        <v/>
      </c>
      <c r="F47" s="21"/>
      <c r="G47" s="47" t="str">
        <f t="shared" si="8"/>
        <v/>
      </c>
      <c r="H47" s="21"/>
      <c r="I47" s="47" t="str">
        <f t="shared" si="9"/>
        <v/>
      </c>
      <c r="J47" s="3"/>
      <c r="K47" s="47" t="str">
        <f t="shared" si="10"/>
        <v/>
      </c>
      <c r="L47" s="21"/>
      <c r="M47" s="47" t="str">
        <f t="shared" si="11"/>
        <v/>
      </c>
      <c r="N47" s="21"/>
      <c r="O47" s="47" t="str">
        <f t="shared" si="12"/>
        <v/>
      </c>
      <c r="P47" s="21"/>
      <c r="Q47" s="47" t="str">
        <f t="shared" si="13"/>
        <v/>
      </c>
      <c r="R47" s="47">
        <f t="shared" si="14"/>
        <v>0</v>
      </c>
      <c r="T47" s="165" t="s">
        <v>316</v>
      </c>
    </row>
    <row r="48" spans="1:23" x14ac:dyDescent="0.2">
      <c r="A48" s="77">
        <v>1.21</v>
      </c>
      <c r="B48" s="32">
        <v>17</v>
      </c>
      <c r="C48" s="33" t="s">
        <v>283</v>
      </c>
      <c r="D48" s="21"/>
      <c r="E48" s="33" t="str">
        <f t="shared" si="30"/>
        <v/>
      </c>
      <c r="F48" s="21"/>
      <c r="G48" s="39" t="str">
        <f t="shared" si="8"/>
        <v/>
      </c>
      <c r="H48" s="21"/>
      <c r="I48" s="39" t="str">
        <f t="shared" si="9"/>
        <v/>
      </c>
      <c r="J48" s="21"/>
      <c r="K48" s="39" t="str">
        <f t="shared" si="10"/>
        <v/>
      </c>
      <c r="L48" s="21"/>
      <c r="M48" s="39" t="str">
        <f t="shared" si="11"/>
        <v/>
      </c>
      <c r="N48" s="21"/>
      <c r="O48" s="39" t="str">
        <f t="shared" si="12"/>
        <v/>
      </c>
      <c r="P48" s="21"/>
      <c r="Q48" s="39" t="str">
        <f t="shared" si="13"/>
        <v/>
      </c>
      <c r="R48" s="39">
        <f t="shared" si="14"/>
        <v>0</v>
      </c>
      <c r="T48" s="164" t="s">
        <v>391</v>
      </c>
    </row>
    <row r="49" spans="1:20" x14ac:dyDescent="0.2">
      <c r="A49" s="77">
        <v>1.1100000000000001</v>
      </c>
      <c r="B49" s="32">
        <v>130</v>
      </c>
      <c r="C49" s="33" t="s">
        <v>51</v>
      </c>
      <c r="D49" s="21"/>
      <c r="E49" s="33" t="str">
        <f t="shared" si="30"/>
        <v/>
      </c>
      <c r="F49" s="21"/>
      <c r="G49" s="39" t="str">
        <f t="shared" si="8"/>
        <v/>
      </c>
      <c r="H49" s="21"/>
      <c r="I49" s="39" t="str">
        <f t="shared" si="9"/>
        <v/>
      </c>
      <c r="J49" s="21"/>
      <c r="K49" s="39" t="str">
        <f t="shared" si="10"/>
        <v/>
      </c>
      <c r="L49" s="21"/>
      <c r="M49" s="39" t="str">
        <f t="shared" si="11"/>
        <v/>
      </c>
      <c r="N49" s="21"/>
      <c r="O49" s="39" t="str">
        <f t="shared" si="12"/>
        <v/>
      </c>
      <c r="P49" s="21"/>
      <c r="Q49" s="39" t="str">
        <f t="shared" si="13"/>
        <v/>
      </c>
      <c r="R49" s="39">
        <f t="shared" si="14"/>
        <v>0</v>
      </c>
      <c r="T49" s="164" t="s">
        <v>284</v>
      </c>
    </row>
    <row r="50" spans="1:20" x14ac:dyDescent="0.2">
      <c r="A50" s="77">
        <v>3</v>
      </c>
      <c r="B50" s="2">
        <v>466</v>
      </c>
      <c r="C50" s="61" t="s">
        <v>96</v>
      </c>
      <c r="D50" s="21"/>
      <c r="E50" s="61" t="str">
        <f t="shared" si="30"/>
        <v/>
      </c>
      <c r="F50" s="21"/>
      <c r="G50" s="61" t="str">
        <f t="shared" si="8"/>
        <v/>
      </c>
      <c r="H50" s="21"/>
      <c r="I50" s="61" t="str">
        <f t="shared" si="9"/>
        <v/>
      </c>
      <c r="J50" s="21"/>
      <c r="K50" s="61" t="str">
        <f t="shared" si="10"/>
        <v/>
      </c>
      <c r="L50" s="21"/>
      <c r="M50" s="61" t="str">
        <f t="shared" si="11"/>
        <v/>
      </c>
      <c r="N50" s="21"/>
      <c r="O50" s="61" t="str">
        <f t="shared" si="12"/>
        <v/>
      </c>
      <c r="P50" s="21"/>
      <c r="Q50" s="61" t="str">
        <f t="shared" si="13"/>
        <v/>
      </c>
      <c r="R50" s="61">
        <f t="shared" si="14"/>
        <v>0</v>
      </c>
      <c r="T50" s="164" t="s">
        <v>481</v>
      </c>
    </row>
    <row r="51" spans="1:20" x14ac:dyDescent="0.2">
      <c r="A51" s="77">
        <v>7</v>
      </c>
      <c r="B51" s="34">
        <v>520</v>
      </c>
      <c r="C51" s="39" t="s">
        <v>94</v>
      </c>
      <c r="D51" s="21"/>
      <c r="E51" s="39" t="str">
        <f t="shared" si="30"/>
        <v/>
      </c>
      <c r="F51" s="21"/>
      <c r="G51" s="39" t="str">
        <f t="shared" si="8"/>
        <v/>
      </c>
      <c r="H51" s="21"/>
      <c r="I51" s="39" t="str">
        <f t="shared" si="9"/>
        <v/>
      </c>
      <c r="J51" s="62"/>
      <c r="K51" s="39" t="str">
        <f t="shared" si="10"/>
        <v/>
      </c>
      <c r="L51" s="62"/>
      <c r="M51" s="39" t="str">
        <f t="shared" si="11"/>
        <v/>
      </c>
      <c r="N51" s="21"/>
      <c r="O51" s="39" t="str">
        <f t="shared" si="12"/>
        <v/>
      </c>
      <c r="P51" s="21"/>
      <c r="Q51" s="39" t="str">
        <f t="shared" si="13"/>
        <v/>
      </c>
      <c r="R51" s="39">
        <f t="shared" si="14"/>
        <v>0</v>
      </c>
      <c r="T51" s="164" t="s">
        <v>285</v>
      </c>
    </row>
    <row r="52" spans="1:20" x14ac:dyDescent="0.2">
      <c r="A52" s="77">
        <v>0.65</v>
      </c>
      <c r="B52" s="32">
        <v>15</v>
      </c>
      <c r="C52" s="33" t="s">
        <v>507</v>
      </c>
      <c r="D52" s="21"/>
      <c r="E52" s="33" t="str">
        <f t="shared" si="30"/>
        <v/>
      </c>
      <c r="F52" s="21"/>
      <c r="G52" s="39" t="str">
        <f t="shared" si="8"/>
        <v/>
      </c>
      <c r="H52" s="21"/>
      <c r="I52" s="39" t="str">
        <f t="shared" si="9"/>
        <v/>
      </c>
      <c r="J52" s="21"/>
      <c r="K52" s="39" t="str">
        <f t="shared" si="10"/>
        <v/>
      </c>
      <c r="L52" s="21"/>
      <c r="M52" s="39" t="str">
        <f t="shared" si="11"/>
        <v/>
      </c>
      <c r="N52" s="21"/>
      <c r="O52" s="39" t="str">
        <f t="shared" si="12"/>
        <v/>
      </c>
      <c r="P52" s="21"/>
      <c r="Q52" s="39" t="str">
        <f t="shared" si="13"/>
        <v/>
      </c>
      <c r="R52" s="39">
        <f t="shared" si="14"/>
        <v>0</v>
      </c>
      <c r="T52" s="164" t="s">
        <v>286</v>
      </c>
    </row>
    <row r="53" spans="1:20" x14ac:dyDescent="0.2">
      <c r="A53" s="77">
        <v>3.99</v>
      </c>
      <c r="B53" s="2">
        <v>122</v>
      </c>
      <c r="C53" s="61" t="s">
        <v>71</v>
      </c>
      <c r="D53" s="21"/>
      <c r="E53" s="61" t="str">
        <f t="shared" si="30"/>
        <v/>
      </c>
      <c r="F53" s="21"/>
      <c r="G53" s="61" t="str">
        <f t="shared" si="8"/>
        <v/>
      </c>
      <c r="H53" s="21"/>
      <c r="I53" s="61" t="str">
        <f t="shared" si="9"/>
        <v/>
      </c>
      <c r="J53" s="21"/>
      <c r="K53" s="61" t="str">
        <f t="shared" si="10"/>
        <v/>
      </c>
      <c r="L53" s="21"/>
      <c r="M53" s="61" t="str">
        <f t="shared" si="11"/>
        <v/>
      </c>
      <c r="N53" s="21"/>
      <c r="O53" s="61" t="str">
        <f t="shared" si="12"/>
        <v/>
      </c>
      <c r="P53" s="21"/>
      <c r="Q53" s="61" t="str">
        <f t="shared" si="13"/>
        <v/>
      </c>
      <c r="R53" s="61">
        <f t="shared" si="14"/>
        <v>0</v>
      </c>
      <c r="T53" s="164" t="s">
        <v>287</v>
      </c>
    </row>
    <row r="54" spans="1:20" x14ac:dyDescent="0.2">
      <c r="A54" s="77">
        <v>2.4500000000000002</v>
      </c>
      <c r="B54" s="20">
        <v>282</v>
      </c>
      <c r="C54" s="44" t="s">
        <v>288</v>
      </c>
      <c r="D54" s="21"/>
      <c r="E54" s="44" t="str">
        <f t="shared" si="30"/>
        <v/>
      </c>
      <c r="F54" s="21"/>
      <c r="G54" s="44" t="str">
        <f t="shared" si="8"/>
        <v/>
      </c>
      <c r="H54" s="21"/>
      <c r="I54" s="44" t="str">
        <f t="shared" si="9"/>
        <v/>
      </c>
      <c r="J54" s="21"/>
      <c r="K54" s="44" t="str">
        <f t="shared" si="10"/>
        <v/>
      </c>
      <c r="L54" s="21"/>
      <c r="M54" s="44" t="str">
        <f t="shared" si="11"/>
        <v/>
      </c>
      <c r="N54" s="21"/>
      <c r="O54" s="44" t="str">
        <f t="shared" si="12"/>
        <v/>
      </c>
      <c r="P54" s="21"/>
      <c r="Q54" s="44" t="str">
        <f t="shared" si="13"/>
        <v/>
      </c>
      <c r="R54" s="44">
        <f t="shared" si="14"/>
        <v>0</v>
      </c>
      <c r="T54" s="164" t="s">
        <v>482</v>
      </c>
    </row>
    <row r="55" spans="1:20" x14ac:dyDescent="0.2">
      <c r="A55" s="77">
        <v>12.56</v>
      </c>
      <c r="B55" s="63">
        <v>143</v>
      </c>
      <c r="C55" s="64" t="s">
        <v>160</v>
      </c>
      <c r="D55" s="21"/>
      <c r="E55" s="64" t="str">
        <f t="shared" si="30"/>
        <v/>
      </c>
      <c r="F55" s="21"/>
      <c r="G55" s="64" t="str">
        <f t="shared" si="8"/>
        <v/>
      </c>
      <c r="H55" s="21"/>
      <c r="I55" s="64" t="str">
        <f t="shared" si="9"/>
        <v/>
      </c>
      <c r="J55" s="21"/>
      <c r="K55" s="64" t="str">
        <f t="shared" ref="K55:K140" si="38">IF(ISBLANK(J55),"",J55*$B55)</f>
        <v/>
      </c>
      <c r="L55" s="21"/>
      <c r="M55" s="64" t="str">
        <f t="shared" si="11"/>
        <v/>
      </c>
      <c r="N55" s="21"/>
      <c r="O55" s="64" t="str">
        <f t="shared" si="12"/>
        <v/>
      </c>
      <c r="P55" s="21"/>
      <c r="Q55" s="64" t="str">
        <f t="shared" si="13"/>
        <v/>
      </c>
      <c r="R55" s="64">
        <f t="shared" si="14"/>
        <v>0</v>
      </c>
      <c r="T55" s="164" t="s">
        <v>483</v>
      </c>
    </row>
    <row r="56" spans="1:20" x14ac:dyDescent="0.2">
      <c r="A56" s="77">
        <v>0.75</v>
      </c>
      <c r="B56" s="20">
        <v>74</v>
      </c>
      <c r="C56" s="20" t="s">
        <v>402</v>
      </c>
      <c r="D56" s="21"/>
      <c r="E56" s="43" t="str">
        <f t="shared" ref="E56" si="39">IF(ISBLANK(D56),"",D56*$B56)</f>
        <v/>
      </c>
      <c r="F56" s="21"/>
      <c r="G56" s="44" t="str">
        <f t="shared" ref="G56" si="40">IF(ISBLANK(F56),"",F56*$B56)</f>
        <v/>
      </c>
      <c r="H56" s="21"/>
      <c r="I56" s="44" t="str">
        <f t="shared" ref="I56" si="41">IF(ISBLANK(H56),"",H56*$B56)</f>
        <v/>
      </c>
      <c r="J56" s="21"/>
      <c r="K56" s="44" t="str">
        <f t="shared" ref="K56" si="42">IF(ISBLANK(J56),"",J56*$B56)</f>
        <v/>
      </c>
      <c r="L56" s="21"/>
      <c r="M56" s="44" t="str">
        <f t="shared" ref="M56" si="43">IF(ISBLANK(L56),"",L56*$B56)</f>
        <v/>
      </c>
      <c r="N56" s="21"/>
      <c r="O56" s="44" t="str">
        <f t="shared" ref="O56" si="44">IF(ISBLANK(N56),"",N56*$B56)</f>
        <v/>
      </c>
      <c r="P56" s="21"/>
      <c r="Q56" s="44" t="str">
        <f t="shared" ref="Q56" si="45">IF(ISBLANK(P56),"",P56*$B56)</f>
        <v/>
      </c>
      <c r="R56" s="44">
        <f t="shared" ref="R56" si="46">SUM(E56,G56,I56,K56,M56,O56,Q56)</f>
        <v>0</v>
      </c>
      <c r="T56" s="164" t="s">
        <v>484</v>
      </c>
    </row>
    <row r="57" spans="1:20" x14ac:dyDescent="0.2">
      <c r="A57" s="77">
        <v>18.73</v>
      </c>
      <c r="B57" s="66">
        <v>85</v>
      </c>
      <c r="C57" s="75" t="s">
        <v>291</v>
      </c>
      <c r="D57" s="21"/>
      <c r="E57" s="68" t="str">
        <f t="shared" si="30"/>
        <v/>
      </c>
      <c r="F57" s="21"/>
      <c r="G57" s="68" t="str">
        <f t="shared" si="8"/>
        <v/>
      </c>
      <c r="H57" s="21"/>
      <c r="I57" s="68" t="str">
        <f t="shared" si="9"/>
        <v/>
      </c>
      <c r="J57" s="21"/>
      <c r="K57" s="68" t="str">
        <f t="shared" si="38"/>
        <v/>
      </c>
      <c r="L57" s="21"/>
      <c r="M57" s="68" t="str">
        <f t="shared" si="11"/>
        <v/>
      </c>
      <c r="N57" s="21"/>
      <c r="O57" s="68" t="str">
        <f t="shared" si="12"/>
        <v/>
      </c>
      <c r="P57" s="21"/>
      <c r="Q57" s="68" t="str">
        <f t="shared" si="13"/>
        <v/>
      </c>
      <c r="R57" s="68">
        <f t="shared" si="14"/>
        <v>0</v>
      </c>
      <c r="T57" s="164" t="s">
        <v>290</v>
      </c>
    </row>
    <row r="58" spans="1:20" x14ac:dyDescent="0.2">
      <c r="A58" s="77">
        <v>23.62</v>
      </c>
      <c r="B58" s="66">
        <v>128</v>
      </c>
      <c r="C58" s="75" t="s">
        <v>462</v>
      </c>
      <c r="D58" s="21"/>
      <c r="E58" s="68" t="str">
        <f t="shared" ref="E58" si="47">IF(ISBLANK(D58),"",D58*$B58)</f>
        <v/>
      </c>
      <c r="F58" s="21"/>
      <c r="G58" s="68" t="str">
        <f t="shared" ref="G58" si="48">IF(ISBLANK(F58),"",F58*$B58)</f>
        <v/>
      </c>
      <c r="H58" s="21"/>
      <c r="I58" s="68" t="str">
        <f t="shared" ref="I58" si="49">IF(ISBLANK(H58),"",H58*$B58)</f>
        <v/>
      </c>
      <c r="J58" s="21"/>
      <c r="K58" s="68" t="str">
        <f t="shared" ref="K58" si="50">IF(ISBLANK(J58),"",J58*$B58)</f>
        <v/>
      </c>
      <c r="L58" s="21"/>
      <c r="M58" s="68" t="str">
        <f t="shared" ref="M58" si="51">IF(ISBLANK(L58),"",L58*$B58)</f>
        <v/>
      </c>
      <c r="N58" s="21"/>
      <c r="O58" s="68" t="str">
        <f t="shared" ref="O58" si="52">IF(ISBLANK(N58),"",N58*$B58)</f>
        <v/>
      </c>
      <c r="P58" s="21"/>
      <c r="Q58" s="68" t="str">
        <f t="shared" ref="Q58" si="53">IF(ISBLANK(P58),"",P58*$B58)</f>
        <v/>
      </c>
      <c r="R58" s="68">
        <f t="shared" ref="R58" si="54">SUM(E58,G58,I58,K58,M58,O58,Q58)</f>
        <v>0</v>
      </c>
      <c r="T58" s="164" t="s">
        <v>463</v>
      </c>
    </row>
    <row r="59" spans="1:20" x14ac:dyDescent="0.2">
      <c r="A59" s="77">
        <v>13.21</v>
      </c>
      <c r="B59" s="46">
        <v>340</v>
      </c>
      <c r="C59" s="69" t="s">
        <v>194</v>
      </c>
      <c r="D59" s="21"/>
      <c r="E59" s="69" t="str">
        <f t="shared" si="30"/>
        <v/>
      </c>
      <c r="F59" s="21"/>
      <c r="G59" s="69" t="str">
        <f t="shared" si="8"/>
        <v/>
      </c>
      <c r="H59" s="21"/>
      <c r="I59" s="69" t="str">
        <f t="shared" si="9"/>
        <v/>
      </c>
      <c r="J59" s="21"/>
      <c r="K59" s="69" t="str">
        <f t="shared" si="38"/>
        <v/>
      </c>
      <c r="L59" s="21"/>
      <c r="M59" s="69" t="str">
        <f t="shared" si="11"/>
        <v/>
      </c>
      <c r="N59" s="21"/>
      <c r="O59" s="69" t="str">
        <f t="shared" si="12"/>
        <v/>
      </c>
      <c r="P59" s="21"/>
      <c r="Q59" s="69" t="str">
        <f t="shared" si="13"/>
        <v/>
      </c>
      <c r="R59" s="69">
        <f t="shared" si="14"/>
        <v>0</v>
      </c>
      <c r="T59" s="164" t="s">
        <v>293</v>
      </c>
    </row>
    <row r="60" spans="1:20" x14ac:dyDescent="0.2">
      <c r="A60" s="77">
        <v>0.4</v>
      </c>
      <c r="B60" s="20">
        <v>45</v>
      </c>
      <c r="C60" s="44" t="s">
        <v>104</v>
      </c>
      <c r="D60" s="21"/>
      <c r="E60" s="44" t="str">
        <f t="shared" si="30"/>
        <v/>
      </c>
      <c r="F60" s="21"/>
      <c r="G60" s="44" t="str">
        <f t="shared" si="8"/>
        <v/>
      </c>
      <c r="H60" s="21"/>
      <c r="I60" s="44" t="str">
        <f t="shared" si="9"/>
        <v/>
      </c>
      <c r="J60" s="21"/>
      <c r="K60" s="44" t="str">
        <f t="shared" si="38"/>
        <v/>
      </c>
      <c r="L60" s="21"/>
      <c r="M60" s="44" t="str">
        <f t="shared" si="11"/>
        <v/>
      </c>
      <c r="N60" s="21"/>
      <c r="O60" s="44" t="str">
        <f t="shared" si="12"/>
        <v/>
      </c>
      <c r="P60" s="21"/>
      <c r="Q60" s="44" t="str">
        <f t="shared" si="13"/>
        <v/>
      </c>
      <c r="R60" s="44">
        <f t="shared" si="14"/>
        <v>0</v>
      </c>
      <c r="T60" s="164" t="s">
        <v>485</v>
      </c>
    </row>
    <row r="61" spans="1:20" x14ac:dyDescent="0.2">
      <c r="A61" s="77">
        <v>2.71</v>
      </c>
      <c r="B61" s="32">
        <v>33</v>
      </c>
      <c r="C61" s="33" t="s">
        <v>19</v>
      </c>
      <c r="D61" s="21"/>
      <c r="E61" s="39" t="str">
        <f t="shared" si="30"/>
        <v/>
      </c>
      <c r="F61" s="21"/>
      <c r="G61" s="39" t="str">
        <f t="shared" si="8"/>
        <v/>
      </c>
      <c r="H61" s="21"/>
      <c r="I61" s="39" t="str">
        <f t="shared" si="9"/>
        <v/>
      </c>
      <c r="J61" s="21"/>
      <c r="K61" s="39" t="str">
        <f t="shared" si="38"/>
        <v/>
      </c>
      <c r="L61" s="21"/>
      <c r="M61" s="39" t="str">
        <f t="shared" si="11"/>
        <v/>
      </c>
      <c r="N61" s="21"/>
      <c r="O61" s="39" t="str">
        <f t="shared" si="12"/>
        <v/>
      </c>
      <c r="P61" s="21"/>
      <c r="Q61" s="39" t="str">
        <f t="shared" si="13"/>
        <v/>
      </c>
      <c r="R61" s="39">
        <f t="shared" si="14"/>
        <v>0</v>
      </c>
      <c r="T61" s="164" t="s">
        <v>294</v>
      </c>
    </row>
    <row r="62" spans="1:20" x14ac:dyDescent="0.2">
      <c r="A62" s="77">
        <v>0.63</v>
      </c>
      <c r="B62" s="20">
        <v>67</v>
      </c>
      <c r="C62" s="44" t="s">
        <v>82</v>
      </c>
      <c r="D62" s="21"/>
      <c r="E62" s="44" t="str">
        <f t="shared" si="30"/>
        <v/>
      </c>
      <c r="F62" s="21"/>
      <c r="G62" s="44" t="str">
        <f t="shared" si="8"/>
        <v/>
      </c>
      <c r="H62" s="21"/>
      <c r="I62" s="44" t="str">
        <f t="shared" si="9"/>
        <v/>
      </c>
      <c r="J62" s="21"/>
      <c r="K62" s="44" t="str">
        <f t="shared" si="38"/>
        <v/>
      </c>
      <c r="L62" s="21"/>
      <c r="M62" s="44" t="str">
        <f t="shared" si="11"/>
        <v/>
      </c>
      <c r="N62" s="21"/>
      <c r="O62" s="44" t="str">
        <f t="shared" si="12"/>
        <v/>
      </c>
      <c r="P62" s="21"/>
      <c r="Q62" s="44" t="str">
        <f t="shared" si="13"/>
        <v/>
      </c>
      <c r="R62" s="44">
        <f t="shared" si="14"/>
        <v>0</v>
      </c>
      <c r="T62" s="164" t="s">
        <v>486</v>
      </c>
    </row>
    <row r="63" spans="1:20" x14ac:dyDescent="0.2">
      <c r="A63" s="77">
        <v>16.600000000000001</v>
      </c>
      <c r="B63" s="40">
        <v>163</v>
      </c>
      <c r="C63" s="196" t="s">
        <v>295</v>
      </c>
      <c r="D63" s="21"/>
      <c r="E63" s="41" t="str">
        <f t="shared" si="30"/>
        <v/>
      </c>
      <c r="F63" s="21"/>
      <c r="G63" s="41" t="str">
        <f t="shared" si="8"/>
        <v/>
      </c>
      <c r="H63" s="21"/>
      <c r="I63" s="41" t="str">
        <f t="shared" si="9"/>
        <v/>
      </c>
      <c r="J63" s="21"/>
      <c r="K63" s="41" t="str">
        <f t="shared" si="38"/>
        <v/>
      </c>
      <c r="L63" s="21"/>
      <c r="M63" s="41" t="str">
        <f t="shared" si="11"/>
        <v/>
      </c>
      <c r="N63" s="21"/>
      <c r="O63" s="41" t="str">
        <f t="shared" si="12"/>
        <v/>
      </c>
      <c r="P63" s="21"/>
      <c r="Q63" s="41" t="str">
        <f t="shared" ref="Q63:Q145" si="55">IF(ISBLANK(P63),"",P63*$B63)</f>
        <v/>
      </c>
      <c r="R63" s="41">
        <f t="shared" si="14"/>
        <v>0</v>
      </c>
      <c r="T63" s="164" t="s">
        <v>487</v>
      </c>
    </row>
    <row r="64" spans="1:20" x14ac:dyDescent="0.2">
      <c r="A64" s="77">
        <v>4.78</v>
      </c>
      <c r="B64" s="61">
        <v>180</v>
      </c>
      <c r="C64" s="61" t="s">
        <v>307</v>
      </c>
      <c r="D64" s="21"/>
      <c r="E64" s="51" t="str">
        <f t="shared" si="30"/>
        <v/>
      </c>
      <c r="F64" s="21"/>
      <c r="G64" s="51" t="str">
        <f t="shared" si="8"/>
        <v/>
      </c>
      <c r="H64" s="21"/>
      <c r="I64" s="51" t="str">
        <f t="shared" si="9"/>
        <v/>
      </c>
      <c r="J64" s="21"/>
      <c r="K64" s="51" t="str">
        <f t="shared" si="38"/>
        <v/>
      </c>
      <c r="L64" s="21"/>
      <c r="M64" s="51" t="str">
        <f t="shared" si="11"/>
        <v/>
      </c>
      <c r="N64" s="21"/>
      <c r="O64" s="51" t="str">
        <f t="shared" si="12"/>
        <v/>
      </c>
      <c r="P64" s="21"/>
      <c r="Q64" s="51" t="str">
        <f t="shared" si="55"/>
        <v/>
      </c>
      <c r="R64" s="51">
        <f t="shared" si="14"/>
        <v>0</v>
      </c>
      <c r="T64" s="164" t="s">
        <v>306</v>
      </c>
    </row>
    <row r="65" spans="1:20" x14ac:dyDescent="0.2">
      <c r="A65" s="77">
        <v>1.9</v>
      </c>
      <c r="B65" s="33">
        <v>28</v>
      </c>
      <c r="C65" s="33" t="s">
        <v>175</v>
      </c>
      <c r="D65" s="21"/>
      <c r="E65" s="33" t="str">
        <f t="shared" si="30"/>
        <v/>
      </c>
      <c r="F65" s="21"/>
      <c r="G65" s="33" t="str">
        <f t="shared" ref="G65" si="56">IF(ISBLANK(F65),"",F65*$B65)</f>
        <v/>
      </c>
      <c r="H65" s="21"/>
      <c r="I65" s="33" t="str">
        <f t="shared" ref="I65" si="57">IF(ISBLANK(H65),"",H65*$B65)</f>
        <v/>
      </c>
      <c r="J65" s="21"/>
      <c r="K65" s="33" t="str">
        <f t="shared" ref="K65" si="58">IF(ISBLANK(J65),"",J65*$B65)</f>
        <v/>
      </c>
      <c r="L65" s="21"/>
      <c r="M65" s="33" t="str">
        <f t="shared" ref="M65" si="59">IF(ISBLANK(L65),"",L65*$B65)</f>
        <v/>
      </c>
      <c r="N65" s="21"/>
      <c r="O65" s="33" t="str">
        <f t="shared" ref="O65" si="60">IF(ISBLANK(N65),"",N65*$B65)</f>
        <v/>
      </c>
      <c r="P65" s="21"/>
      <c r="Q65" s="33" t="str">
        <f t="shared" ref="Q65" si="61">IF(ISBLANK(P65),"",P65*$B65)</f>
        <v/>
      </c>
      <c r="R65" s="33">
        <f t="shared" ref="R65" si="62">SUM(E65,G65,I65,K65,M65,O65,Q65)</f>
        <v>0</v>
      </c>
      <c r="T65" s="164" t="s">
        <v>309</v>
      </c>
    </row>
    <row r="66" spans="1:20" x14ac:dyDescent="0.2">
      <c r="A66" s="77">
        <v>24.58</v>
      </c>
      <c r="B66" s="66">
        <v>217</v>
      </c>
      <c r="C66" s="75" t="s">
        <v>97</v>
      </c>
      <c r="D66" s="21"/>
      <c r="E66" s="68" t="str">
        <f t="shared" si="30"/>
        <v/>
      </c>
      <c r="F66" s="21"/>
      <c r="G66" s="68" t="str">
        <f t="shared" si="8"/>
        <v/>
      </c>
      <c r="H66" s="21"/>
      <c r="I66" s="68" t="str">
        <f t="shared" si="9"/>
        <v/>
      </c>
      <c r="J66" s="21"/>
      <c r="K66" s="68" t="str">
        <f t="shared" si="38"/>
        <v/>
      </c>
      <c r="L66" s="21"/>
      <c r="M66" s="68" t="str">
        <f t="shared" si="11"/>
        <v/>
      </c>
      <c r="N66" s="21"/>
      <c r="O66" s="68" t="str">
        <f t="shared" si="12"/>
        <v/>
      </c>
      <c r="P66" s="21"/>
      <c r="Q66" s="68" t="str">
        <f t="shared" si="55"/>
        <v/>
      </c>
      <c r="R66" s="68">
        <f t="shared" si="14"/>
        <v>0</v>
      </c>
      <c r="T66" s="165" t="s">
        <v>310</v>
      </c>
    </row>
    <row r="67" spans="1:20" x14ac:dyDescent="0.2">
      <c r="A67" s="77">
        <v>1.1399999999999999</v>
      </c>
      <c r="B67" s="20">
        <v>61</v>
      </c>
      <c r="C67" s="193" t="s">
        <v>311</v>
      </c>
      <c r="D67" s="21"/>
      <c r="E67" s="44" t="str">
        <f t="shared" ref="E67:E89" si="63">IF(ISBLANK(D67),"",D67*$B67)</f>
        <v/>
      </c>
      <c r="F67" s="21"/>
      <c r="G67" s="44" t="str">
        <f t="shared" si="8"/>
        <v/>
      </c>
      <c r="H67" s="21"/>
      <c r="I67" s="44" t="str">
        <f t="shared" si="9"/>
        <v/>
      </c>
      <c r="J67" s="21"/>
      <c r="K67" s="44" t="str">
        <f t="shared" si="38"/>
        <v/>
      </c>
      <c r="L67" s="21"/>
      <c r="M67" s="44" t="str">
        <f t="shared" si="11"/>
        <v/>
      </c>
      <c r="N67" s="21"/>
      <c r="O67" s="44" t="str">
        <f t="shared" si="12"/>
        <v/>
      </c>
      <c r="P67" s="21"/>
      <c r="Q67" s="44" t="str">
        <f t="shared" si="55"/>
        <v/>
      </c>
      <c r="R67" s="44">
        <f t="shared" si="14"/>
        <v>0</v>
      </c>
      <c r="T67" s="165" t="s">
        <v>488</v>
      </c>
    </row>
    <row r="68" spans="1:20" x14ac:dyDescent="0.2">
      <c r="A68" s="77">
        <v>0</v>
      </c>
      <c r="B68" s="149">
        <v>902</v>
      </c>
      <c r="C68" s="200" t="s">
        <v>181</v>
      </c>
      <c r="D68" s="21"/>
      <c r="E68" s="200" t="str">
        <f t="shared" si="63"/>
        <v/>
      </c>
      <c r="F68" s="21"/>
      <c r="G68" s="200" t="str">
        <f t="shared" ref="G68" si="64">IF(ISBLANK(F68),"",F68*$B68)</f>
        <v/>
      </c>
      <c r="H68" s="21"/>
      <c r="I68" s="200" t="str">
        <f t="shared" ref="I68" si="65">IF(ISBLANK(H68),"",H68*$B68)</f>
        <v/>
      </c>
      <c r="J68" s="21"/>
      <c r="K68" s="200" t="str">
        <f t="shared" ref="K68" si="66">IF(ISBLANK(J68),"",J68*$B68)</f>
        <v/>
      </c>
      <c r="L68" s="21"/>
      <c r="M68" s="200" t="str">
        <f t="shared" ref="M68" si="67">IF(ISBLANK(L68),"",L68*$B68)</f>
        <v/>
      </c>
      <c r="N68" s="21"/>
      <c r="O68" s="200" t="str">
        <f t="shared" ref="O68" si="68">IF(ISBLANK(N68),"",N68*$B68)</f>
        <v/>
      </c>
      <c r="P68" s="21"/>
      <c r="Q68" s="200" t="str">
        <f t="shared" ref="Q68" si="69">IF(ISBLANK(P68),"",P68*$B68)</f>
        <v/>
      </c>
      <c r="R68" s="200">
        <f t="shared" ref="R68" si="70">SUM(E68,G68,I68,K68,M68,O68,Q68)</f>
        <v>0</v>
      </c>
      <c r="T68" s="165" t="s">
        <v>489</v>
      </c>
    </row>
    <row r="69" spans="1:20" x14ac:dyDescent="0.2">
      <c r="A69" s="77">
        <v>10.48</v>
      </c>
      <c r="B69" s="46">
        <v>191</v>
      </c>
      <c r="C69" s="69" t="s">
        <v>161</v>
      </c>
      <c r="D69" s="21"/>
      <c r="E69" s="69" t="str">
        <f t="shared" si="63"/>
        <v/>
      </c>
      <c r="F69" s="21"/>
      <c r="G69" s="69" t="str">
        <f t="shared" si="8"/>
        <v/>
      </c>
      <c r="H69" s="21"/>
      <c r="I69" s="69" t="str">
        <f t="shared" si="9"/>
        <v/>
      </c>
      <c r="J69" s="21"/>
      <c r="K69" s="69" t="str">
        <f t="shared" si="38"/>
        <v/>
      </c>
      <c r="L69" s="21"/>
      <c r="M69" s="69" t="str">
        <f t="shared" si="11"/>
        <v/>
      </c>
      <c r="N69" s="21"/>
      <c r="O69" s="69" t="str">
        <f t="shared" si="12"/>
        <v/>
      </c>
      <c r="P69" s="21"/>
      <c r="Q69" s="69" t="str">
        <f t="shared" si="55"/>
        <v/>
      </c>
      <c r="R69" s="69">
        <f t="shared" si="14"/>
        <v>0</v>
      </c>
      <c r="T69" s="165" t="s">
        <v>313</v>
      </c>
    </row>
    <row r="70" spans="1:20" x14ac:dyDescent="0.2">
      <c r="A70" s="77">
        <v>1.5</v>
      </c>
      <c r="B70" s="32">
        <v>61</v>
      </c>
      <c r="C70" s="33" t="s">
        <v>150</v>
      </c>
      <c r="D70" s="21"/>
      <c r="E70" s="33" t="str">
        <f t="shared" si="63"/>
        <v/>
      </c>
      <c r="F70" s="21"/>
      <c r="G70" s="33" t="str">
        <f t="shared" si="8"/>
        <v/>
      </c>
      <c r="H70" s="21"/>
      <c r="I70" s="33" t="str">
        <f t="shared" si="9"/>
        <v/>
      </c>
      <c r="J70" s="21"/>
      <c r="K70" s="33" t="str">
        <f t="shared" si="38"/>
        <v/>
      </c>
      <c r="L70" s="21"/>
      <c r="M70" s="33" t="str">
        <f t="shared" si="11"/>
        <v/>
      </c>
      <c r="N70" s="21"/>
      <c r="O70" s="33" t="str">
        <f t="shared" si="12"/>
        <v/>
      </c>
      <c r="P70" s="21"/>
      <c r="Q70" s="33" t="str">
        <f t="shared" si="55"/>
        <v/>
      </c>
      <c r="R70" s="33">
        <f t="shared" si="14"/>
        <v>0</v>
      </c>
      <c r="T70" s="165" t="s">
        <v>314</v>
      </c>
    </row>
    <row r="71" spans="1:20" x14ac:dyDescent="0.2">
      <c r="A71" s="77">
        <v>1.23</v>
      </c>
      <c r="B71" s="32">
        <v>17</v>
      </c>
      <c r="C71" s="33" t="s">
        <v>66</v>
      </c>
      <c r="D71" s="21"/>
      <c r="E71" s="39" t="str">
        <f t="shared" si="63"/>
        <v/>
      </c>
      <c r="F71" s="21"/>
      <c r="G71" s="39" t="str">
        <f t="shared" si="8"/>
        <v/>
      </c>
      <c r="H71" s="21"/>
      <c r="I71" s="39" t="str">
        <f t="shared" si="9"/>
        <v/>
      </c>
      <c r="J71" s="21"/>
      <c r="K71" s="39" t="str">
        <f t="shared" si="38"/>
        <v/>
      </c>
      <c r="L71" s="21"/>
      <c r="M71" s="39" t="str">
        <f t="shared" si="11"/>
        <v/>
      </c>
      <c r="N71" s="21"/>
      <c r="O71" s="39" t="str">
        <f t="shared" si="12"/>
        <v/>
      </c>
      <c r="P71" s="21"/>
      <c r="Q71" s="39" t="str">
        <f t="shared" si="55"/>
        <v/>
      </c>
      <c r="R71" s="39">
        <f t="shared" si="14"/>
        <v>0</v>
      </c>
      <c r="T71" s="165" t="s">
        <v>315</v>
      </c>
    </row>
    <row r="72" spans="1:20" x14ac:dyDescent="0.2">
      <c r="A72" s="77">
        <v>3.9</v>
      </c>
      <c r="B72" s="70">
        <v>360</v>
      </c>
      <c r="C72" s="71" t="s">
        <v>450</v>
      </c>
      <c r="D72" s="21"/>
      <c r="E72" s="71" t="str">
        <f t="shared" si="63"/>
        <v/>
      </c>
      <c r="F72" s="21"/>
      <c r="G72" s="71" t="str">
        <f t="shared" si="8"/>
        <v/>
      </c>
      <c r="H72" s="21"/>
      <c r="I72" s="71" t="str">
        <f t="shared" si="9"/>
        <v/>
      </c>
      <c r="J72" s="21"/>
      <c r="K72" s="71" t="str">
        <f t="shared" si="38"/>
        <v/>
      </c>
      <c r="L72" s="21"/>
      <c r="M72" s="71" t="str">
        <f t="shared" si="11"/>
        <v/>
      </c>
      <c r="N72" s="21"/>
      <c r="O72" s="71" t="str">
        <f t="shared" si="12"/>
        <v/>
      </c>
      <c r="P72" s="21"/>
      <c r="Q72" s="71" t="str">
        <f t="shared" si="55"/>
        <v/>
      </c>
      <c r="R72" s="71">
        <f t="shared" si="14"/>
        <v>0</v>
      </c>
      <c r="S72" s="170"/>
      <c r="T72" s="165" t="s">
        <v>316</v>
      </c>
    </row>
    <row r="73" spans="1:20" x14ac:dyDescent="0.2">
      <c r="A73" s="77">
        <v>9.02</v>
      </c>
      <c r="B73" s="32">
        <v>116</v>
      </c>
      <c r="C73" s="33" t="s">
        <v>56</v>
      </c>
      <c r="D73" s="21"/>
      <c r="E73" s="39" t="str">
        <f t="shared" si="63"/>
        <v/>
      </c>
      <c r="F73" s="21"/>
      <c r="G73" s="39" t="str">
        <f t="shared" si="8"/>
        <v/>
      </c>
      <c r="H73" s="21"/>
      <c r="I73" s="39" t="str">
        <f t="shared" si="9"/>
        <v/>
      </c>
      <c r="J73" s="21"/>
      <c r="K73" s="39" t="str">
        <f t="shared" si="38"/>
        <v/>
      </c>
      <c r="L73" s="21"/>
      <c r="M73" s="39" t="str">
        <f t="shared" si="11"/>
        <v/>
      </c>
      <c r="N73" s="21"/>
      <c r="O73" s="39" t="str">
        <f t="shared" si="12"/>
        <v/>
      </c>
      <c r="P73" s="21"/>
      <c r="Q73" s="39" t="str">
        <f t="shared" si="55"/>
        <v/>
      </c>
      <c r="R73" s="39">
        <f t="shared" si="14"/>
        <v>0</v>
      </c>
      <c r="T73" s="164" t="s">
        <v>318</v>
      </c>
    </row>
    <row r="74" spans="1:20" x14ac:dyDescent="0.2">
      <c r="A74" s="77">
        <v>23.85</v>
      </c>
      <c r="B74" s="66">
        <v>262</v>
      </c>
      <c r="C74" s="75" t="s">
        <v>89</v>
      </c>
      <c r="D74" s="21"/>
      <c r="E74" s="68" t="str">
        <f t="shared" si="63"/>
        <v/>
      </c>
      <c r="F74" s="21"/>
      <c r="G74" s="68" t="str">
        <f t="shared" si="8"/>
        <v/>
      </c>
      <c r="H74" s="21"/>
      <c r="I74" s="68" t="str">
        <f t="shared" si="9"/>
        <v/>
      </c>
      <c r="J74" s="21"/>
      <c r="K74" s="68" t="str">
        <f t="shared" si="38"/>
        <v/>
      </c>
      <c r="L74" s="21"/>
      <c r="M74" s="68" t="str">
        <f t="shared" si="11"/>
        <v/>
      </c>
      <c r="N74" s="21"/>
      <c r="O74" s="68" t="str">
        <f t="shared" si="12"/>
        <v/>
      </c>
      <c r="P74" s="21"/>
      <c r="Q74" s="68" t="str">
        <f t="shared" si="55"/>
        <v/>
      </c>
      <c r="R74" s="68">
        <f t="shared" si="14"/>
        <v>0</v>
      </c>
      <c r="T74" s="164" t="s">
        <v>509</v>
      </c>
    </row>
    <row r="75" spans="1:20" x14ac:dyDescent="0.2">
      <c r="A75" s="77">
        <v>0.82</v>
      </c>
      <c r="B75" s="29">
        <v>60</v>
      </c>
      <c r="C75" s="44" t="s">
        <v>319</v>
      </c>
      <c r="D75" s="21"/>
      <c r="E75" s="43" t="str">
        <f t="shared" si="63"/>
        <v/>
      </c>
      <c r="F75" s="21"/>
      <c r="G75" s="43" t="str">
        <f t="shared" si="8"/>
        <v/>
      </c>
      <c r="H75" s="21"/>
      <c r="I75" s="43" t="str">
        <f t="shared" si="9"/>
        <v/>
      </c>
      <c r="J75" s="21"/>
      <c r="K75" s="43" t="str">
        <f t="shared" si="38"/>
        <v/>
      </c>
      <c r="L75" s="21"/>
      <c r="M75" s="43" t="str">
        <f t="shared" si="11"/>
        <v/>
      </c>
      <c r="N75" s="21"/>
      <c r="O75" s="43" t="str">
        <f t="shared" si="12"/>
        <v/>
      </c>
      <c r="P75" s="21"/>
      <c r="Q75" s="43" t="str">
        <f t="shared" si="55"/>
        <v/>
      </c>
      <c r="R75" s="43">
        <f t="shared" si="14"/>
        <v>0</v>
      </c>
      <c r="T75" s="164" t="s">
        <v>490</v>
      </c>
    </row>
    <row r="76" spans="1:20" x14ac:dyDescent="0.2">
      <c r="A76" s="77">
        <v>0.54</v>
      </c>
      <c r="B76" s="29">
        <v>36</v>
      </c>
      <c r="C76" s="193" t="s">
        <v>321</v>
      </c>
      <c r="D76" s="21"/>
      <c r="E76" s="43" t="str">
        <f t="shared" si="63"/>
        <v/>
      </c>
      <c r="F76" s="21"/>
      <c r="G76" s="43" t="str">
        <f t="shared" si="8"/>
        <v/>
      </c>
      <c r="H76" s="21"/>
      <c r="I76" s="43" t="str">
        <f t="shared" si="9"/>
        <v/>
      </c>
      <c r="J76" s="21"/>
      <c r="K76" s="43" t="str">
        <f t="shared" si="38"/>
        <v/>
      </c>
      <c r="L76" s="21"/>
      <c r="M76" s="43" t="str">
        <f t="shared" si="11"/>
        <v/>
      </c>
      <c r="N76" s="21"/>
      <c r="O76" s="43" t="str">
        <f t="shared" si="12"/>
        <v/>
      </c>
      <c r="P76" s="21"/>
      <c r="Q76" s="43" t="str">
        <f t="shared" si="55"/>
        <v/>
      </c>
      <c r="R76" s="43">
        <f t="shared" si="14"/>
        <v>0</v>
      </c>
      <c r="T76" s="165" t="s">
        <v>491</v>
      </c>
    </row>
    <row r="77" spans="1:20" x14ac:dyDescent="0.2">
      <c r="A77" s="77">
        <v>3.7</v>
      </c>
      <c r="B77" s="2">
        <v>81</v>
      </c>
      <c r="C77" s="61" t="s">
        <v>448</v>
      </c>
      <c r="D77" s="21"/>
      <c r="E77" s="61" t="str">
        <f t="shared" si="63"/>
        <v/>
      </c>
      <c r="F77" s="21"/>
      <c r="G77" s="61" t="str">
        <f t="shared" si="8"/>
        <v/>
      </c>
      <c r="H77" s="21"/>
      <c r="I77" s="61" t="str">
        <f t="shared" si="9"/>
        <v/>
      </c>
      <c r="J77" s="21"/>
      <c r="K77" s="61" t="str">
        <f t="shared" si="38"/>
        <v/>
      </c>
      <c r="L77" s="21"/>
      <c r="M77" s="61" t="str">
        <f t="shared" si="11"/>
        <v/>
      </c>
      <c r="N77" s="21"/>
      <c r="O77" s="61" t="str">
        <f t="shared" si="12"/>
        <v/>
      </c>
      <c r="P77" s="21"/>
      <c r="Q77" s="61" t="str">
        <f t="shared" si="55"/>
        <v/>
      </c>
      <c r="R77" s="61">
        <f t="shared" si="14"/>
        <v>0</v>
      </c>
      <c r="T77" s="165" t="s">
        <v>316</v>
      </c>
    </row>
    <row r="78" spans="1:20" x14ac:dyDescent="0.2">
      <c r="A78" s="77">
        <v>3.15</v>
      </c>
      <c r="B78" s="2">
        <v>61</v>
      </c>
      <c r="C78" s="201" t="s">
        <v>322</v>
      </c>
      <c r="D78" s="21"/>
      <c r="E78" s="51" t="str">
        <f t="shared" si="63"/>
        <v/>
      </c>
      <c r="F78" s="21"/>
      <c r="G78" s="51" t="str">
        <f t="shared" si="8"/>
        <v/>
      </c>
      <c r="H78" s="21"/>
      <c r="I78" s="51" t="str">
        <f t="shared" si="9"/>
        <v/>
      </c>
      <c r="J78" s="21"/>
      <c r="K78" s="51" t="str">
        <f t="shared" si="38"/>
        <v/>
      </c>
      <c r="L78" s="21"/>
      <c r="M78" s="51" t="str">
        <f t="shared" si="11"/>
        <v/>
      </c>
      <c r="N78" s="21"/>
      <c r="O78" s="51" t="str">
        <f t="shared" si="12"/>
        <v/>
      </c>
      <c r="P78" s="21"/>
      <c r="Q78" s="51" t="str">
        <f t="shared" si="55"/>
        <v/>
      </c>
      <c r="R78" s="51">
        <f t="shared" si="14"/>
        <v>0</v>
      </c>
      <c r="T78" s="165" t="s">
        <v>492</v>
      </c>
    </row>
    <row r="79" spans="1:20" x14ac:dyDescent="0.2">
      <c r="A79" s="77">
        <v>3.3</v>
      </c>
      <c r="B79" s="2">
        <v>50</v>
      </c>
      <c r="C79" s="201" t="s">
        <v>325</v>
      </c>
      <c r="D79" s="21"/>
      <c r="E79" s="51" t="str">
        <f t="shared" si="63"/>
        <v/>
      </c>
      <c r="F79" s="21"/>
      <c r="G79" s="51" t="str">
        <f t="shared" si="8"/>
        <v/>
      </c>
      <c r="H79" s="21"/>
      <c r="I79" s="51" t="str">
        <f t="shared" si="9"/>
        <v/>
      </c>
      <c r="J79" s="21"/>
      <c r="K79" s="51" t="str">
        <f t="shared" si="38"/>
        <v/>
      </c>
      <c r="L79" s="21"/>
      <c r="M79" s="51" t="str">
        <f t="shared" si="11"/>
        <v/>
      </c>
      <c r="N79" s="21"/>
      <c r="O79" s="51" t="str">
        <f t="shared" si="12"/>
        <v/>
      </c>
      <c r="P79" s="21"/>
      <c r="Q79" s="51" t="str">
        <f t="shared" si="55"/>
        <v/>
      </c>
      <c r="R79" s="51">
        <f t="shared" si="14"/>
        <v>0</v>
      </c>
      <c r="T79" s="165" t="s">
        <v>493</v>
      </c>
    </row>
    <row r="80" spans="1:20" x14ac:dyDescent="0.2">
      <c r="A80" s="77">
        <v>3.48</v>
      </c>
      <c r="B80" s="2">
        <v>43</v>
      </c>
      <c r="C80" s="201" t="s">
        <v>328</v>
      </c>
      <c r="D80" s="21"/>
      <c r="E80" s="51" t="str">
        <f t="shared" si="63"/>
        <v/>
      </c>
      <c r="F80" s="21"/>
      <c r="G80" s="51" t="str">
        <f t="shared" si="8"/>
        <v/>
      </c>
      <c r="H80" s="21"/>
      <c r="I80" s="51" t="str">
        <f t="shared" si="9"/>
        <v/>
      </c>
      <c r="J80" s="21"/>
      <c r="K80" s="51" t="str">
        <f t="shared" si="38"/>
        <v/>
      </c>
      <c r="L80" s="21"/>
      <c r="M80" s="51" t="str">
        <f t="shared" si="11"/>
        <v/>
      </c>
      <c r="N80" s="21"/>
      <c r="O80" s="51" t="str">
        <f t="shared" si="12"/>
        <v/>
      </c>
      <c r="P80" s="21"/>
      <c r="Q80" s="51" t="str">
        <f t="shared" si="55"/>
        <v/>
      </c>
      <c r="R80" s="51">
        <f t="shared" si="14"/>
        <v>0</v>
      </c>
      <c r="T80" s="165" t="s">
        <v>494</v>
      </c>
    </row>
    <row r="81" spans="1:20" x14ac:dyDescent="0.2">
      <c r="A81" s="77">
        <v>9.9</v>
      </c>
      <c r="B81" s="24">
        <v>356</v>
      </c>
      <c r="C81" s="194" t="s">
        <v>210</v>
      </c>
      <c r="D81" s="21"/>
      <c r="E81" s="47" t="str">
        <f t="shared" si="63"/>
        <v/>
      </c>
      <c r="F81" s="21"/>
      <c r="G81" s="47" t="str">
        <f t="shared" si="8"/>
        <v/>
      </c>
      <c r="H81" s="21"/>
      <c r="I81" s="47" t="str">
        <f t="shared" si="9"/>
        <v/>
      </c>
      <c r="J81" s="21"/>
      <c r="K81" s="47" t="str">
        <f t="shared" si="38"/>
        <v/>
      </c>
      <c r="L81" s="21"/>
      <c r="M81" s="47" t="str">
        <f t="shared" si="11"/>
        <v/>
      </c>
      <c r="N81" s="21"/>
      <c r="O81" s="47" t="str">
        <f t="shared" si="12"/>
        <v/>
      </c>
      <c r="P81" s="21"/>
      <c r="Q81" s="47" t="str">
        <f t="shared" si="55"/>
        <v/>
      </c>
      <c r="R81" s="47">
        <f t="shared" si="14"/>
        <v>0</v>
      </c>
      <c r="T81" s="165" t="s">
        <v>316</v>
      </c>
    </row>
    <row r="82" spans="1:20" x14ac:dyDescent="0.2">
      <c r="A82" s="77">
        <v>3.58</v>
      </c>
      <c r="B82" s="32">
        <v>26</v>
      </c>
      <c r="C82" s="33" t="s">
        <v>9</v>
      </c>
      <c r="D82" s="21"/>
      <c r="E82" s="39" t="str">
        <f t="shared" si="63"/>
        <v/>
      </c>
      <c r="F82" s="21"/>
      <c r="G82" s="39" t="str">
        <f t="shared" si="8"/>
        <v/>
      </c>
      <c r="H82" s="21"/>
      <c r="I82" s="39" t="str">
        <f t="shared" si="9"/>
        <v/>
      </c>
      <c r="J82" s="21"/>
      <c r="K82" s="39" t="str">
        <f t="shared" si="38"/>
        <v/>
      </c>
      <c r="L82" s="21"/>
      <c r="M82" s="39" t="str">
        <f t="shared" si="11"/>
        <v/>
      </c>
      <c r="N82" s="21"/>
      <c r="O82" s="39" t="str">
        <f t="shared" si="12"/>
        <v/>
      </c>
      <c r="P82" s="21"/>
      <c r="Q82" s="39" t="str">
        <f t="shared" si="55"/>
        <v/>
      </c>
      <c r="R82" s="39">
        <f t="shared" si="14"/>
        <v>0</v>
      </c>
      <c r="T82" s="165" t="s">
        <v>330</v>
      </c>
    </row>
    <row r="83" spans="1:20" x14ac:dyDescent="0.2">
      <c r="A83" s="77">
        <v>0.8</v>
      </c>
      <c r="B83" s="32">
        <v>165</v>
      </c>
      <c r="C83" s="33" t="s">
        <v>93</v>
      </c>
      <c r="D83" s="21"/>
      <c r="E83" s="39" t="str">
        <f t="shared" si="63"/>
        <v/>
      </c>
      <c r="F83" s="21"/>
      <c r="G83" s="39" t="str">
        <f t="shared" si="8"/>
        <v/>
      </c>
      <c r="H83" s="21"/>
      <c r="I83" s="39" t="str">
        <f t="shared" si="9"/>
        <v/>
      </c>
      <c r="J83" s="21"/>
      <c r="K83" s="39" t="str">
        <f t="shared" si="38"/>
        <v/>
      </c>
      <c r="L83" s="21"/>
      <c r="M83" s="39" t="str">
        <f t="shared" si="11"/>
        <v/>
      </c>
      <c r="N83" s="21"/>
      <c r="O83" s="39" t="str">
        <f t="shared" si="12"/>
        <v/>
      </c>
      <c r="P83" s="21"/>
      <c r="Q83" s="39" t="str">
        <f t="shared" si="55"/>
        <v/>
      </c>
      <c r="R83" s="39">
        <f t="shared" si="14"/>
        <v>0</v>
      </c>
      <c r="T83" s="165" t="s">
        <v>316</v>
      </c>
    </row>
    <row r="84" spans="1:20" x14ac:dyDescent="0.2">
      <c r="A84" s="77">
        <v>2.7</v>
      </c>
      <c r="B84" s="32">
        <v>42</v>
      </c>
      <c r="C84" s="33" t="s">
        <v>135</v>
      </c>
      <c r="D84" s="21"/>
      <c r="E84" s="39" t="str">
        <f t="shared" si="63"/>
        <v/>
      </c>
      <c r="F84" s="21"/>
      <c r="G84" s="39" t="str">
        <f t="shared" si="8"/>
        <v/>
      </c>
      <c r="H84" s="21"/>
      <c r="I84" s="39" t="str">
        <f t="shared" si="9"/>
        <v/>
      </c>
      <c r="J84" s="21"/>
      <c r="K84" s="39" t="str">
        <f t="shared" si="38"/>
        <v/>
      </c>
      <c r="L84" s="21"/>
      <c r="M84" s="39" t="str">
        <f t="shared" si="11"/>
        <v/>
      </c>
      <c r="N84" s="21"/>
      <c r="O84" s="39" t="str">
        <f t="shared" si="12"/>
        <v/>
      </c>
      <c r="P84" s="21"/>
      <c r="Q84" s="39" t="str">
        <f t="shared" si="55"/>
        <v/>
      </c>
      <c r="R84" s="39">
        <f t="shared" si="14"/>
        <v>0</v>
      </c>
      <c r="S84" s="103"/>
      <c r="T84" s="165" t="s">
        <v>331</v>
      </c>
    </row>
    <row r="85" spans="1:20" x14ac:dyDescent="0.2">
      <c r="A85" s="77">
        <v>20.96</v>
      </c>
      <c r="B85" s="160">
        <v>598</v>
      </c>
      <c r="C85" s="202" t="s">
        <v>185</v>
      </c>
      <c r="D85" s="21"/>
      <c r="E85" s="202" t="str">
        <f t="shared" si="63"/>
        <v/>
      </c>
      <c r="F85" s="21"/>
      <c r="G85" s="202" t="str">
        <f t="shared" si="8"/>
        <v/>
      </c>
      <c r="H85" s="21"/>
      <c r="I85" s="202" t="str">
        <f t="shared" si="9"/>
        <v/>
      </c>
      <c r="J85" s="21"/>
      <c r="K85" s="202" t="str">
        <f t="shared" si="38"/>
        <v/>
      </c>
      <c r="L85" s="21"/>
      <c r="M85" s="202" t="str">
        <f t="shared" si="11"/>
        <v/>
      </c>
      <c r="N85" s="21"/>
      <c r="O85" s="202" t="str">
        <f t="shared" si="12"/>
        <v/>
      </c>
      <c r="P85" s="21"/>
      <c r="Q85" s="202" t="str">
        <f t="shared" si="55"/>
        <v/>
      </c>
      <c r="R85" s="202">
        <f t="shared" si="14"/>
        <v>0</v>
      </c>
      <c r="T85" s="164" t="s">
        <v>332</v>
      </c>
    </row>
    <row r="86" spans="1:20" x14ac:dyDescent="0.2">
      <c r="A86" s="77">
        <v>24.35</v>
      </c>
      <c r="B86" s="160">
        <v>587</v>
      </c>
      <c r="C86" s="202" t="s">
        <v>187</v>
      </c>
      <c r="D86" s="21"/>
      <c r="E86" s="202" t="str">
        <f t="shared" si="63"/>
        <v/>
      </c>
      <c r="F86" s="21"/>
      <c r="G86" s="202" t="str">
        <f t="shared" si="8"/>
        <v/>
      </c>
      <c r="H86" s="21"/>
      <c r="I86" s="202" t="str">
        <f t="shared" si="9"/>
        <v/>
      </c>
      <c r="J86" s="21"/>
      <c r="K86" s="202" t="str">
        <f t="shared" si="38"/>
        <v/>
      </c>
      <c r="L86" s="21"/>
      <c r="M86" s="202" t="str">
        <f t="shared" si="11"/>
        <v/>
      </c>
      <c r="N86" s="21"/>
      <c r="O86" s="202" t="str">
        <f t="shared" si="12"/>
        <v/>
      </c>
      <c r="P86" s="21"/>
      <c r="Q86" s="202" t="str">
        <f t="shared" si="55"/>
        <v/>
      </c>
      <c r="R86" s="202">
        <f t="shared" si="14"/>
        <v>0</v>
      </c>
      <c r="T86" s="164" t="s">
        <v>333</v>
      </c>
    </row>
    <row r="87" spans="1:20" x14ac:dyDescent="0.2">
      <c r="A87" s="77">
        <v>21.05</v>
      </c>
      <c r="B87" s="160">
        <v>572</v>
      </c>
      <c r="C87" s="202" t="s">
        <v>182</v>
      </c>
      <c r="D87" s="21"/>
      <c r="E87" s="202" t="str">
        <f t="shared" si="63"/>
        <v/>
      </c>
      <c r="F87" s="21"/>
      <c r="G87" s="202" t="str">
        <f t="shared" si="8"/>
        <v/>
      </c>
      <c r="H87" s="21"/>
      <c r="I87" s="202" t="str">
        <f t="shared" si="9"/>
        <v/>
      </c>
      <c r="J87" s="21"/>
      <c r="K87" s="202" t="str">
        <f t="shared" si="38"/>
        <v/>
      </c>
      <c r="L87" s="21"/>
      <c r="M87" s="202" t="str">
        <f t="shared" si="11"/>
        <v/>
      </c>
      <c r="N87" s="21"/>
      <c r="O87" s="202" t="str">
        <f t="shared" si="12"/>
        <v/>
      </c>
      <c r="P87" s="21"/>
      <c r="Q87" s="202" t="str">
        <f t="shared" si="55"/>
        <v/>
      </c>
      <c r="R87" s="202">
        <f t="shared" si="14"/>
        <v>0</v>
      </c>
      <c r="T87" s="164" t="s">
        <v>334</v>
      </c>
    </row>
    <row r="88" spans="1:20" x14ac:dyDescent="0.2">
      <c r="A88" s="77">
        <v>16.96</v>
      </c>
      <c r="B88" s="160">
        <v>541</v>
      </c>
      <c r="C88" s="202" t="s">
        <v>203</v>
      </c>
      <c r="D88" s="21"/>
      <c r="E88" s="202" t="str">
        <f t="shared" si="63"/>
        <v/>
      </c>
      <c r="F88" s="21"/>
      <c r="G88" s="202" t="str">
        <f t="shared" si="8"/>
        <v/>
      </c>
      <c r="H88" s="21"/>
      <c r="I88" s="202" t="str">
        <f t="shared" si="9"/>
        <v/>
      </c>
      <c r="J88" s="21"/>
      <c r="K88" s="202" t="str">
        <f t="shared" si="38"/>
        <v/>
      </c>
      <c r="L88" s="21"/>
      <c r="M88" s="202" t="str">
        <f t="shared" si="11"/>
        <v/>
      </c>
      <c r="N88" s="21"/>
      <c r="O88" s="202" t="str">
        <f t="shared" si="12"/>
        <v/>
      </c>
      <c r="P88" s="21"/>
      <c r="Q88" s="202" t="str">
        <f t="shared" si="55"/>
        <v/>
      </c>
      <c r="R88" s="202">
        <f t="shared" si="14"/>
        <v>0</v>
      </c>
      <c r="T88" s="164" t="s">
        <v>335</v>
      </c>
    </row>
    <row r="89" spans="1:20" x14ac:dyDescent="0.2">
      <c r="A89" s="77">
        <v>1.1000000000000001</v>
      </c>
      <c r="B89" s="32">
        <v>40</v>
      </c>
      <c r="C89" s="33" t="s">
        <v>101</v>
      </c>
      <c r="D89" s="21"/>
      <c r="E89" s="39" t="str">
        <f t="shared" si="63"/>
        <v/>
      </c>
      <c r="F89" s="21"/>
      <c r="G89" s="39" t="str">
        <f t="shared" si="8"/>
        <v/>
      </c>
      <c r="H89" s="21"/>
      <c r="I89" s="39" t="str">
        <f t="shared" si="9"/>
        <v/>
      </c>
      <c r="J89" s="21"/>
      <c r="K89" s="39" t="str">
        <f t="shared" si="38"/>
        <v/>
      </c>
      <c r="L89" s="21"/>
      <c r="M89" s="39" t="str">
        <f t="shared" si="11"/>
        <v/>
      </c>
      <c r="N89" s="21"/>
      <c r="O89" s="39" t="str">
        <f t="shared" si="12"/>
        <v/>
      </c>
      <c r="P89" s="21"/>
      <c r="Q89" s="39" t="str">
        <f t="shared" si="55"/>
        <v/>
      </c>
      <c r="R89" s="39">
        <f t="shared" si="14"/>
        <v>0</v>
      </c>
      <c r="T89" s="164" t="s">
        <v>336</v>
      </c>
    </row>
    <row r="90" spans="1:20" x14ac:dyDescent="0.2">
      <c r="A90" s="77">
        <v>3.4</v>
      </c>
      <c r="B90" s="2">
        <v>237</v>
      </c>
      <c r="C90" s="61" t="s">
        <v>72</v>
      </c>
      <c r="D90" s="21"/>
      <c r="E90" s="61" t="str">
        <f t="shared" ref="E90:E116" si="71">IF(ISBLANK(D90),"",D90*$B90)</f>
        <v/>
      </c>
      <c r="F90" s="21"/>
      <c r="G90" s="61" t="str">
        <f t="shared" ref="G90:G145" si="72">IF(ISBLANK(F90),"",F90*$B90)</f>
        <v/>
      </c>
      <c r="H90" s="21"/>
      <c r="I90" s="61" t="str">
        <f t="shared" ref="I90:I145" si="73">IF(ISBLANK(H90),"",H90*$B90)</f>
        <v/>
      </c>
      <c r="J90" s="21"/>
      <c r="K90" s="61" t="str">
        <f t="shared" si="38"/>
        <v/>
      </c>
      <c r="L90" s="21"/>
      <c r="M90" s="61" t="str">
        <f t="shared" ref="M90:M142" si="74">IF(ISBLANK(L90),"",L90*$B90)</f>
        <v/>
      </c>
      <c r="N90" s="21"/>
      <c r="O90" s="61" t="str">
        <f t="shared" ref="O90:O145" si="75">IF(ISBLANK(N90),"",N90*$B90)</f>
        <v/>
      </c>
      <c r="P90" s="21"/>
      <c r="Q90" s="61" t="str">
        <f t="shared" si="55"/>
        <v/>
      </c>
      <c r="R90" s="61">
        <f t="shared" ref="R90:R116" si="76">SUM(E90,G90,I90,K90,M90,O90,Q90)</f>
        <v>0</v>
      </c>
      <c r="T90" s="164" t="s">
        <v>316</v>
      </c>
    </row>
    <row r="91" spans="1:20" x14ac:dyDescent="0.2">
      <c r="A91" s="77">
        <v>0.91</v>
      </c>
      <c r="B91" s="20">
        <v>49</v>
      </c>
      <c r="C91" s="44" t="s">
        <v>2</v>
      </c>
      <c r="D91" s="21"/>
      <c r="E91" s="43" t="str">
        <f t="shared" si="71"/>
        <v/>
      </c>
      <c r="F91" s="21"/>
      <c r="G91" s="43" t="str">
        <f t="shared" si="72"/>
        <v/>
      </c>
      <c r="H91" s="21"/>
      <c r="I91" s="43" t="str">
        <f t="shared" si="73"/>
        <v/>
      </c>
      <c r="J91" s="21"/>
      <c r="K91" s="43" t="str">
        <f t="shared" si="38"/>
        <v/>
      </c>
      <c r="L91" s="21"/>
      <c r="M91" s="43" t="str">
        <f t="shared" si="74"/>
        <v/>
      </c>
      <c r="N91" s="21"/>
      <c r="O91" s="43" t="str">
        <f t="shared" si="75"/>
        <v/>
      </c>
      <c r="P91" s="21"/>
      <c r="Q91" s="43" t="str">
        <f t="shared" si="55"/>
        <v/>
      </c>
      <c r="R91" s="43">
        <f t="shared" si="76"/>
        <v>0</v>
      </c>
      <c r="S91" s="19"/>
      <c r="T91" s="164" t="s">
        <v>495</v>
      </c>
    </row>
    <row r="92" spans="1:20" x14ac:dyDescent="0.2">
      <c r="A92" s="77">
        <v>6.4</v>
      </c>
      <c r="B92" s="46">
        <v>129</v>
      </c>
      <c r="C92" s="69" t="s">
        <v>156</v>
      </c>
      <c r="D92" s="21"/>
      <c r="E92" s="47" t="str">
        <f t="shared" si="71"/>
        <v/>
      </c>
      <c r="F92" s="21"/>
      <c r="G92" s="69" t="str">
        <f t="shared" si="72"/>
        <v/>
      </c>
      <c r="H92" s="21"/>
      <c r="I92" s="69" t="str">
        <f t="shared" si="73"/>
        <v/>
      </c>
      <c r="J92" s="21"/>
      <c r="K92" s="69" t="str">
        <f t="shared" si="38"/>
        <v/>
      </c>
      <c r="L92" s="21"/>
      <c r="M92" s="69" t="str">
        <f t="shared" si="74"/>
        <v/>
      </c>
      <c r="N92" s="21"/>
      <c r="O92" s="69" t="str">
        <f t="shared" si="75"/>
        <v/>
      </c>
      <c r="P92" s="21"/>
      <c r="Q92" s="69" t="str">
        <f t="shared" si="55"/>
        <v/>
      </c>
      <c r="R92" s="69">
        <f t="shared" si="76"/>
        <v>0</v>
      </c>
      <c r="T92" s="164" t="s">
        <v>316</v>
      </c>
    </row>
    <row r="93" spans="1:20" x14ac:dyDescent="0.2">
      <c r="A93" s="77">
        <v>1.32</v>
      </c>
      <c r="B93" s="32">
        <v>70</v>
      </c>
      <c r="C93" s="33" t="s">
        <v>7</v>
      </c>
      <c r="D93" s="21"/>
      <c r="E93" s="39" t="str">
        <f t="shared" si="71"/>
        <v/>
      </c>
      <c r="F93" s="21"/>
      <c r="G93" s="39" t="str">
        <f t="shared" si="72"/>
        <v/>
      </c>
      <c r="H93" s="21"/>
      <c r="I93" s="39" t="str">
        <f t="shared" si="73"/>
        <v/>
      </c>
      <c r="J93" s="21"/>
      <c r="K93" s="39" t="str">
        <f t="shared" si="38"/>
        <v/>
      </c>
      <c r="L93" s="21"/>
      <c r="M93" s="39" t="str">
        <f t="shared" si="74"/>
        <v/>
      </c>
      <c r="N93" s="21"/>
      <c r="O93" s="39" t="str">
        <f t="shared" si="75"/>
        <v/>
      </c>
      <c r="P93" s="21"/>
      <c r="Q93" s="39" t="str">
        <f t="shared" si="55"/>
        <v/>
      </c>
      <c r="R93" s="39">
        <f t="shared" si="76"/>
        <v>0</v>
      </c>
      <c r="T93" s="164" t="s">
        <v>337</v>
      </c>
    </row>
    <row r="94" spans="1:20" x14ac:dyDescent="0.2">
      <c r="A94" s="77">
        <v>13.04</v>
      </c>
      <c r="B94" s="46">
        <v>370</v>
      </c>
      <c r="C94" s="69" t="s">
        <v>90</v>
      </c>
      <c r="D94" s="21"/>
      <c r="E94" s="203" t="str">
        <f t="shared" si="71"/>
        <v/>
      </c>
      <c r="F94" s="21"/>
      <c r="G94" s="69" t="str">
        <f t="shared" si="72"/>
        <v/>
      </c>
      <c r="H94" s="21"/>
      <c r="I94" s="69" t="str">
        <f t="shared" si="73"/>
        <v/>
      </c>
      <c r="J94" s="21"/>
      <c r="K94" s="69" t="str">
        <f t="shared" si="38"/>
        <v/>
      </c>
      <c r="L94" s="21"/>
      <c r="M94" s="69" t="str">
        <f t="shared" si="74"/>
        <v/>
      </c>
      <c r="N94" s="21"/>
      <c r="O94" s="69" t="str">
        <f t="shared" si="75"/>
        <v/>
      </c>
      <c r="P94" s="21"/>
      <c r="Q94" s="69" t="str">
        <f t="shared" si="55"/>
        <v/>
      </c>
      <c r="R94" s="69">
        <f t="shared" si="76"/>
        <v>0</v>
      </c>
      <c r="T94" s="164" t="s">
        <v>338</v>
      </c>
    </row>
    <row r="95" spans="1:20" x14ac:dyDescent="0.2">
      <c r="A95" s="77">
        <v>1.39</v>
      </c>
      <c r="B95" s="32">
        <v>50</v>
      </c>
      <c r="C95" s="31" t="s">
        <v>215</v>
      </c>
      <c r="D95" s="21"/>
      <c r="E95" s="31" t="str">
        <f t="shared" ref="E95" si="77">IF(ISBLANK(D95),"",D95*$B95)</f>
        <v/>
      </c>
      <c r="F95" s="21"/>
      <c r="G95" s="31" t="str">
        <f t="shared" ref="G95" si="78">IF(ISBLANK(F95),"",F95*$B95)</f>
        <v/>
      </c>
      <c r="H95" s="21"/>
      <c r="I95" s="31" t="str">
        <f t="shared" ref="I95" si="79">IF(ISBLANK(H95),"",H95*$B95)</f>
        <v/>
      </c>
      <c r="J95" s="21"/>
      <c r="K95" s="31" t="str">
        <f t="shared" ref="K95" si="80">IF(ISBLANK(J95),"",J95*$B95)</f>
        <v/>
      </c>
      <c r="L95" s="21"/>
      <c r="M95" s="31" t="str">
        <f t="shared" ref="M95" si="81">IF(ISBLANK(L95),"",L95*$B95)</f>
        <v/>
      </c>
      <c r="N95" s="21"/>
      <c r="O95" s="31" t="str">
        <f t="shared" ref="O95" si="82">IF(ISBLANK(N95),"",N95*$B95)</f>
        <v/>
      </c>
      <c r="P95" s="21"/>
      <c r="Q95" s="31" t="str">
        <f t="shared" ref="Q95" si="83">IF(ISBLANK(P95),"",P95*$B95)</f>
        <v/>
      </c>
      <c r="R95" s="31">
        <f t="shared" ref="R95" si="84">SUM(E95,G95,I95,K95,M95,O95,Q95)</f>
        <v>0</v>
      </c>
      <c r="T95" s="164" t="s">
        <v>496</v>
      </c>
    </row>
    <row r="96" spans="1:20" x14ac:dyDescent="0.2">
      <c r="A96" s="77">
        <v>5.42</v>
      </c>
      <c r="B96" s="32">
        <v>81</v>
      </c>
      <c r="C96" s="33" t="s">
        <v>29</v>
      </c>
      <c r="D96" s="21"/>
      <c r="E96" s="39" t="str">
        <f t="shared" si="71"/>
        <v/>
      </c>
      <c r="F96" s="21"/>
      <c r="G96" s="39" t="str">
        <f t="shared" si="72"/>
        <v/>
      </c>
      <c r="H96" s="21"/>
      <c r="I96" s="39" t="str">
        <f t="shared" si="73"/>
        <v/>
      </c>
      <c r="J96" s="21"/>
      <c r="K96" s="39" t="str">
        <f t="shared" si="38"/>
        <v/>
      </c>
      <c r="L96" s="21"/>
      <c r="M96" s="39" t="str">
        <f t="shared" si="74"/>
        <v/>
      </c>
      <c r="N96" s="21"/>
      <c r="O96" s="39" t="str">
        <f t="shared" si="75"/>
        <v/>
      </c>
      <c r="P96" s="21"/>
      <c r="Q96" s="39" t="str">
        <f t="shared" si="55"/>
        <v/>
      </c>
      <c r="R96" s="39">
        <f t="shared" si="76"/>
        <v>0</v>
      </c>
      <c r="T96" s="164" t="s">
        <v>339</v>
      </c>
    </row>
    <row r="97" spans="1:20" s="3" customFormat="1" x14ac:dyDescent="0.2">
      <c r="A97" s="77">
        <v>0.91</v>
      </c>
      <c r="B97" s="20">
        <v>39</v>
      </c>
      <c r="C97" s="44" t="s">
        <v>60</v>
      </c>
      <c r="D97" s="21"/>
      <c r="E97" s="43" t="str">
        <f t="shared" si="71"/>
        <v/>
      </c>
      <c r="F97" s="21"/>
      <c r="G97" s="43" t="str">
        <f t="shared" si="72"/>
        <v/>
      </c>
      <c r="H97" s="21"/>
      <c r="I97" s="43" t="str">
        <f t="shared" si="73"/>
        <v/>
      </c>
      <c r="J97" s="21"/>
      <c r="K97" s="43" t="str">
        <f t="shared" si="38"/>
        <v/>
      </c>
      <c r="L97" s="21"/>
      <c r="M97" s="43" t="str">
        <f t="shared" si="74"/>
        <v/>
      </c>
      <c r="N97" s="21"/>
      <c r="O97" s="43" t="str">
        <f t="shared" si="75"/>
        <v/>
      </c>
      <c r="P97" s="21"/>
      <c r="Q97" s="43" t="str">
        <f t="shared" si="55"/>
        <v/>
      </c>
      <c r="R97" s="43">
        <f t="shared" si="76"/>
        <v>0</v>
      </c>
      <c r="S97" s="12"/>
      <c r="T97" s="166" t="s">
        <v>497</v>
      </c>
    </row>
    <row r="98" spans="1:20" x14ac:dyDescent="0.2">
      <c r="A98" s="77">
        <v>0.36</v>
      </c>
      <c r="B98" s="20">
        <v>57</v>
      </c>
      <c r="C98" s="44" t="s">
        <v>20</v>
      </c>
      <c r="D98" s="21"/>
      <c r="E98" s="43" t="str">
        <f t="shared" si="71"/>
        <v/>
      </c>
      <c r="F98" s="21"/>
      <c r="G98" s="43" t="str">
        <f t="shared" si="72"/>
        <v/>
      </c>
      <c r="H98" s="21"/>
      <c r="I98" s="43" t="str">
        <f t="shared" si="73"/>
        <v/>
      </c>
      <c r="J98" s="21"/>
      <c r="K98" s="43" t="str">
        <f t="shared" si="38"/>
        <v/>
      </c>
      <c r="L98" s="21"/>
      <c r="M98" s="43" t="str">
        <f t="shared" si="74"/>
        <v/>
      </c>
      <c r="N98" s="21"/>
      <c r="O98" s="43" t="str">
        <f t="shared" si="75"/>
        <v/>
      </c>
      <c r="P98" s="21"/>
      <c r="Q98" s="43" t="str">
        <f t="shared" si="55"/>
        <v/>
      </c>
      <c r="R98" s="43">
        <f t="shared" si="76"/>
        <v>0</v>
      </c>
      <c r="T98" s="164" t="s">
        <v>498</v>
      </c>
    </row>
    <row r="99" spans="1:20" x14ac:dyDescent="0.2">
      <c r="A99" s="77">
        <v>0.89</v>
      </c>
      <c r="B99" s="20">
        <v>50</v>
      </c>
      <c r="C99" s="44" t="s">
        <v>340</v>
      </c>
      <c r="D99" s="21"/>
      <c r="E99" s="43" t="str">
        <f t="shared" si="71"/>
        <v/>
      </c>
      <c r="F99" s="21"/>
      <c r="G99" s="43" t="str">
        <f t="shared" si="72"/>
        <v/>
      </c>
      <c r="H99" s="21"/>
      <c r="I99" s="43" t="str">
        <f t="shared" si="73"/>
        <v/>
      </c>
      <c r="J99" s="21"/>
      <c r="K99" s="43" t="str">
        <f t="shared" si="38"/>
        <v/>
      </c>
      <c r="L99" s="21"/>
      <c r="M99" s="43" t="str">
        <f t="shared" si="74"/>
        <v/>
      </c>
      <c r="N99" s="21"/>
      <c r="O99" s="43" t="str">
        <f t="shared" si="75"/>
        <v/>
      </c>
      <c r="P99" s="21"/>
      <c r="Q99" s="43" t="str">
        <f t="shared" si="55"/>
        <v/>
      </c>
      <c r="R99" s="43">
        <f t="shared" si="76"/>
        <v>0</v>
      </c>
      <c r="T99" s="164" t="s">
        <v>499</v>
      </c>
    </row>
    <row r="100" spans="1:20" x14ac:dyDescent="0.2">
      <c r="A100" s="77">
        <v>0.54</v>
      </c>
      <c r="B100" s="2">
        <v>379</v>
      </c>
      <c r="C100" s="61" t="s">
        <v>341</v>
      </c>
      <c r="D100" s="21"/>
      <c r="E100" s="61" t="str">
        <f t="shared" si="71"/>
        <v/>
      </c>
      <c r="F100" s="21"/>
      <c r="G100" s="61" t="str">
        <f t="shared" si="72"/>
        <v/>
      </c>
      <c r="H100" s="21"/>
      <c r="I100" s="61" t="str">
        <f t="shared" si="73"/>
        <v/>
      </c>
      <c r="J100" s="21"/>
      <c r="K100" s="61" t="str">
        <f t="shared" si="38"/>
        <v/>
      </c>
      <c r="L100" s="21"/>
      <c r="M100" s="61" t="str">
        <f t="shared" si="74"/>
        <v/>
      </c>
      <c r="N100" s="21"/>
      <c r="O100" s="61" t="str">
        <f t="shared" si="75"/>
        <v/>
      </c>
      <c r="P100" s="21"/>
      <c r="Q100" s="61" t="str">
        <f t="shared" si="55"/>
        <v/>
      </c>
      <c r="R100" s="61">
        <f t="shared" si="76"/>
        <v>0</v>
      </c>
      <c r="T100" s="164" t="s">
        <v>500</v>
      </c>
    </row>
    <row r="101" spans="1:20" x14ac:dyDescent="0.2">
      <c r="A101" s="77">
        <f>7*224/100</f>
        <v>15.68</v>
      </c>
      <c r="B101" s="32">
        <v>253</v>
      </c>
      <c r="C101" s="33" t="s">
        <v>343</v>
      </c>
      <c r="D101" s="21"/>
      <c r="E101" s="39" t="str">
        <f t="shared" si="71"/>
        <v/>
      </c>
      <c r="F101" s="21"/>
      <c r="G101" s="39" t="str">
        <f t="shared" si="72"/>
        <v/>
      </c>
      <c r="H101" s="21"/>
      <c r="I101" s="39" t="str">
        <f t="shared" si="73"/>
        <v/>
      </c>
      <c r="J101" s="21"/>
      <c r="K101" s="39" t="str">
        <f t="shared" si="38"/>
        <v/>
      </c>
      <c r="L101" s="21"/>
      <c r="M101" s="39" t="str">
        <f t="shared" si="74"/>
        <v/>
      </c>
      <c r="N101" s="21"/>
      <c r="O101" s="39" t="str">
        <f t="shared" si="75"/>
        <v/>
      </c>
      <c r="P101" s="21"/>
      <c r="Q101" s="39" t="str">
        <f t="shared" si="55"/>
        <v/>
      </c>
      <c r="R101" s="39">
        <f t="shared" si="76"/>
        <v>0</v>
      </c>
      <c r="T101" s="164" t="s">
        <v>342</v>
      </c>
    </row>
    <row r="102" spans="1:20" x14ac:dyDescent="0.2">
      <c r="A102" s="77">
        <v>1.87</v>
      </c>
      <c r="B102" s="32">
        <v>87</v>
      </c>
      <c r="C102" s="33" t="s">
        <v>88</v>
      </c>
      <c r="D102" s="21"/>
      <c r="E102" s="33" t="str">
        <f t="shared" si="71"/>
        <v/>
      </c>
      <c r="F102" s="21"/>
      <c r="G102" s="33" t="str">
        <f t="shared" si="72"/>
        <v/>
      </c>
      <c r="H102" s="21"/>
      <c r="I102" s="33" t="str">
        <f t="shared" si="73"/>
        <v/>
      </c>
      <c r="J102" s="21"/>
      <c r="K102" s="33" t="str">
        <f t="shared" si="38"/>
        <v/>
      </c>
      <c r="L102" s="21"/>
      <c r="M102" s="33" t="str">
        <f t="shared" si="74"/>
        <v/>
      </c>
      <c r="N102" s="21"/>
      <c r="O102" s="33" t="str">
        <f t="shared" si="75"/>
        <v/>
      </c>
      <c r="P102" s="21"/>
      <c r="Q102" s="33" t="str">
        <f t="shared" si="55"/>
        <v/>
      </c>
      <c r="R102" s="33">
        <f t="shared" si="76"/>
        <v>0</v>
      </c>
      <c r="T102" s="164" t="s">
        <v>345</v>
      </c>
    </row>
    <row r="103" spans="1:20" x14ac:dyDescent="0.2">
      <c r="A103" s="77">
        <v>2.0099999999999998</v>
      </c>
      <c r="B103" s="32">
        <v>90</v>
      </c>
      <c r="C103" s="33" t="s">
        <v>407</v>
      </c>
      <c r="D103" s="21"/>
      <c r="E103" s="33" t="str">
        <f t="shared" ref="E103" si="85">IF(ISBLANK(D103),"",D103*$B103)</f>
        <v/>
      </c>
      <c r="F103" s="21"/>
      <c r="G103" s="33" t="str">
        <f t="shared" ref="G103" si="86">IF(ISBLANK(F103),"",F103*$B103)</f>
        <v/>
      </c>
      <c r="H103" s="21"/>
      <c r="I103" s="33" t="str">
        <f t="shared" ref="I103" si="87">IF(ISBLANK(H103),"",H103*$B103)</f>
        <v/>
      </c>
      <c r="J103" s="21"/>
      <c r="K103" s="33" t="str">
        <f t="shared" ref="K103" si="88">IF(ISBLANK(J103),"",J103*$B103)</f>
        <v/>
      </c>
      <c r="L103" s="21"/>
      <c r="M103" s="33" t="str">
        <f t="shared" ref="M103" si="89">IF(ISBLANK(L103),"",L103*$B103)</f>
        <v/>
      </c>
      <c r="N103" s="21"/>
      <c r="O103" s="33" t="str">
        <f t="shared" ref="O103" si="90">IF(ISBLANK(N103),"",N103*$B103)</f>
        <v/>
      </c>
      <c r="P103" s="21"/>
      <c r="Q103" s="33" t="str">
        <f t="shared" ref="Q103" si="91">IF(ISBLANK(P103),"",P103*$B103)</f>
        <v/>
      </c>
      <c r="R103" s="33">
        <f t="shared" ref="R103" si="92">SUM(E103,G103,I103,K103,M103,O103,Q103)</f>
        <v>0</v>
      </c>
      <c r="T103" s="164" t="s">
        <v>408</v>
      </c>
    </row>
    <row r="104" spans="1:20" x14ac:dyDescent="0.2">
      <c r="A104" s="77">
        <v>0.78</v>
      </c>
      <c r="B104" s="32">
        <v>127</v>
      </c>
      <c r="C104" s="33" t="s">
        <v>347</v>
      </c>
      <c r="D104" s="21"/>
      <c r="E104" s="39" t="str">
        <f t="shared" si="71"/>
        <v/>
      </c>
      <c r="F104" s="21"/>
      <c r="G104" s="39" t="str">
        <f t="shared" si="72"/>
        <v/>
      </c>
      <c r="H104" s="21"/>
      <c r="I104" s="39" t="str">
        <f t="shared" si="73"/>
        <v/>
      </c>
      <c r="J104" s="21"/>
      <c r="K104" s="39" t="str">
        <f t="shared" si="38"/>
        <v/>
      </c>
      <c r="L104" s="21"/>
      <c r="M104" s="39" t="str">
        <f t="shared" si="74"/>
        <v/>
      </c>
      <c r="N104" s="21"/>
      <c r="O104" s="39" t="str">
        <f t="shared" si="75"/>
        <v/>
      </c>
      <c r="P104" s="21"/>
      <c r="Q104" s="39" t="str">
        <f t="shared" si="55"/>
        <v/>
      </c>
      <c r="R104" s="39">
        <f t="shared" si="76"/>
        <v>0</v>
      </c>
      <c r="T104" s="164" t="s">
        <v>346</v>
      </c>
    </row>
    <row r="105" spans="1:20" x14ac:dyDescent="0.2">
      <c r="A105" s="77">
        <v>10.8</v>
      </c>
      <c r="B105" s="139">
        <v>257</v>
      </c>
      <c r="C105" s="203" t="s">
        <v>355</v>
      </c>
      <c r="D105" s="21"/>
      <c r="E105" s="203" t="str">
        <f t="shared" si="71"/>
        <v/>
      </c>
      <c r="F105" s="21"/>
      <c r="G105" s="203" t="str">
        <f t="shared" si="72"/>
        <v/>
      </c>
      <c r="H105" s="21"/>
      <c r="I105" s="203" t="str">
        <f t="shared" si="73"/>
        <v/>
      </c>
      <c r="J105" s="21"/>
      <c r="K105" s="203" t="str">
        <f t="shared" si="38"/>
        <v/>
      </c>
      <c r="L105" s="21"/>
      <c r="M105" s="203" t="str">
        <f t="shared" si="74"/>
        <v/>
      </c>
      <c r="N105" s="21"/>
      <c r="O105" s="203" t="str">
        <f t="shared" si="75"/>
        <v/>
      </c>
      <c r="P105" s="21"/>
      <c r="Q105" s="203" t="str">
        <f t="shared" si="55"/>
        <v/>
      </c>
      <c r="R105" s="203">
        <f t="shared" si="76"/>
        <v>0</v>
      </c>
      <c r="T105" s="164" t="s">
        <v>354</v>
      </c>
    </row>
    <row r="106" spans="1:20" x14ac:dyDescent="0.2">
      <c r="A106" s="77">
        <v>0.7</v>
      </c>
      <c r="B106" s="20">
        <v>46</v>
      </c>
      <c r="C106" s="44" t="s">
        <v>444</v>
      </c>
      <c r="D106" s="21"/>
      <c r="E106" s="43" t="str">
        <f t="shared" si="71"/>
        <v/>
      </c>
      <c r="F106" s="21"/>
      <c r="G106" s="43" t="str">
        <f t="shared" si="72"/>
        <v/>
      </c>
      <c r="H106" s="21"/>
      <c r="I106" s="44" t="str">
        <f t="shared" si="73"/>
        <v/>
      </c>
      <c r="J106" s="21"/>
      <c r="K106" s="44" t="str">
        <f t="shared" si="38"/>
        <v/>
      </c>
      <c r="L106" s="21"/>
      <c r="M106" s="44" t="str">
        <f t="shared" si="74"/>
        <v/>
      </c>
      <c r="N106" s="21"/>
      <c r="O106" s="44" t="str">
        <f t="shared" si="75"/>
        <v/>
      </c>
      <c r="P106" s="21"/>
      <c r="Q106" s="44" t="str">
        <f t="shared" si="55"/>
        <v/>
      </c>
      <c r="R106" s="44">
        <f t="shared" si="76"/>
        <v>0</v>
      </c>
      <c r="T106" s="164" t="s">
        <v>501</v>
      </c>
    </row>
    <row r="107" spans="1:20" x14ac:dyDescent="0.2">
      <c r="A107" s="77">
        <v>23.98</v>
      </c>
      <c r="B107" s="66">
        <v>99</v>
      </c>
      <c r="C107" s="75" t="s">
        <v>359</v>
      </c>
      <c r="D107" s="21"/>
      <c r="E107" s="75" t="str">
        <f t="shared" si="71"/>
        <v/>
      </c>
      <c r="F107" s="21"/>
      <c r="G107" s="75" t="str">
        <f t="shared" si="72"/>
        <v/>
      </c>
      <c r="H107" s="21"/>
      <c r="I107" s="75" t="str">
        <f t="shared" si="73"/>
        <v/>
      </c>
      <c r="J107" s="21"/>
      <c r="K107" s="75" t="str">
        <f t="shared" si="38"/>
        <v/>
      </c>
      <c r="L107" s="21"/>
      <c r="M107" s="75" t="str">
        <f t="shared" si="74"/>
        <v/>
      </c>
      <c r="N107" s="21"/>
      <c r="O107" s="75" t="str">
        <f t="shared" si="75"/>
        <v/>
      </c>
      <c r="P107" s="21"/>
      <c r="Q107" s="75" t="str">
        <f t="shared" si="55"/>
        <v/>
      </c>
      <c r="R107" s="75">
        <f t="shared" si="76"/>
        <v>0</v>
      </c>
      <c r="T107" s="164" t="s">
        <v>358</v>
      </c>
    </row>
    <row r="108" spans="1:20" x14ac:dyDescent="0.2">
      <c r="A108" s="77">
        <v>8.8000000000000007</v>
      </c>
      <c r="B108" s="46">
        <v>600</v>
      </c>
      <c r="C108" s="69" t="s">
        <v>99</v>
      </c>
      <c r="D108" s="21"/>
      <c r="E108" s="69" t="str">
        <f t="shared" si="71"/>
        <v/>
      </c>
      <c r="F108" s="21"/>
      <c r="G108" s="69" t="str">
        <f t="shared" si="72"/>
        <v/>
      </c>
      <c r="H108" s="21"/>
      <c r="I108" s="69" t="str">
        <f t="shared" si="73"/>
        <v/>
      </c>
      <c r="J108" s="21"/>
      <c r="K108" s="69" t="str">
        <f t="shared" si="38"/>
        <v/>
      </c>
      <c r="L108" s="21"/>
      <c r="M108" s="69" t="str">
        <f t="shared" si="74"/>
        <v/>
      </c>
      <c r="N108" s="21"/>
      <c r="O108" s="69" t="str">
        <f t="shared" si="75"/>
        <v/>
      </c>
      <c r="P108" s="21"/>
      <c r="Q108" s="69" t="str">
        <f t="shared" si="55"/>
        <v/>
      </c>
      <c r="R108" s="69">
        <f t="shared" si="76"/>
        <v>0</v>
      </c>
      <c r="T108" s="164" t="s">
        <v>316</v>
      </c>
    </row>
    <row r="109" spans="1:20" x14ac:dyDescent="0.2">
      <c r="A109" s="77">
        <v>3.07</v>
      </c>
      <c r="B109" s="20">
        <v>299</v>
      </c>
      <c r="C109" s="44" t="s">
        <v>180</v>
      </c>
      <c r="D109" s="21"/>
      <c r="E109" s="43" t="str">
        <f t="shared" si="71"/>
        <v/>
      </c>
      <c r="F109" s="21"/>
      <c r="G109" s="43" t="str">
        <f t="shared" si="72"/>
        <v/>
      </c>
      <c r="H109" s="21"/>
      <c r="I109" s="43" t="str">
        <f t="shared" si="73"/>
        <v/>
      </c>
      <c r="J109" s="21"/>
      <c r="K109" s="43" t="str">
        <f t="shared" si="38"/>
        <v/>
      </c>
      <c r="L109" s="21"/>
      <c r="M109" s="43" t="str">
        <f t="shared" si="74"/>
        <v/>
      </c>
      <c r="N109" s="21"/>
      <c r="O109" s="43" t="str">
        <f t="shared" si="75"/>
        <v/>
      </c>
      <c r="P109" s="21"/>
      <c r="Q109" s="43" t="str">
        <f t="shared" si="55"/>
        <v/>
      </c>
      <c r="R109" s="43">
        <f t="shared" si="76"/>
        <v>0</v>
      </c>
      <c r="T109" s="164" t="s">
        <v>502</v>
      </c>
    </row>
    <row r="110" spans="1:20" x14ac:dyDescent="0.2">
      <c r="A110" s="77">
        <v>2.3199999999999998</v>
      </c>
      <c r="B110" s="46">
        <v>112</v>
      </c>
      <c r="C110" s="69" t="s">
        <v>361</v>
      </c>
      <c r="D110" s="21"/>
      <c r="E110" s="47" t="str">
        <f t="shared" si="71"/>
        <v/>
      </c>
      <c r="F110" s="21"/>
      <c r="G110" s="69" t="str">
        <f t="shared" si="72"/>
        <v/>
      </c>
      <c r="H110" s="21"/>
      <c r="I110" s="69" t="str">
        <f t="shared" si="73"/>
        <v/>
      </c>
      <c r="J110" s="21"/>
      <c r="K110" s="69" t="str">
        <f t="shared" si="38"/>
        <v/>
      </c>
      <c r="L110" s="21"/>
      <c r="M110" s="69" t="str">
        <f t="shared" si="74"/>
        <v/>
      </c>
      <c r="N110" s="21"/>
      <c r="O110" s="69" t="str">
        <f t="shared" si="75"/>
        <v/>
      </c>
      <c r="P110" s="21"/>
      <c r="Q110" s="69" t="str">
        <f t="shared" si="55"/>
        <v/>
      </c>
      <c r="R110" s="69">
        <f t="shared" si="76"/>
        <v>0</v>
      </c>
      <c r="T110" s="164" t="s">
        <v>360</v>
      </c>
    </row>
    <row r="111" spans="1:20" x14ac:dyDescent="0.2">
      <c r="A111" s="77">
        <v>0.14000000000000001</v>
      </c>
      <c r="B111">
        <v>67</v>
      </c>
      <c r="C111" s="204" t="s">
        <v>508</v>
      </c>
      <c r="D111" s="21"/>
      <c r="E111" s="76" t="str">
        <f t="shared" si="71"/>
        <v/>
      </c>
      <c r="F111" s="21"/>
      <c r="G111" s="76" t="str">
        <f t="shared" si="72"/>
        <v/>
      </c>
      <c r="H111" s="21"/>
      <c r="I111" s="76" t="str">
        <f t="shared" si="73"/>
        <v/>
      </c>
      <c r="J111" s="21"/>
      <c r="K111" s="76" t="str">
        <f t="shared" si="38"/>
        <v/>
      </c>
      <c r="L111" s="21"/>
      <c r="M111" s="76" t="str">
        <f t="shared" si="74"/>
        <v/>
      </c>
      <c r="N111" s="21"/>
      <c r="O111" s="76" t="str">
        <f t="shared" si="75"/>
        <v/>
      </c>
      <c r="P111" s="21"/>
      <c r="Q111" s="76" t="str">
        <f t="shared" si="55"/>
        <v/>
      </c>
      <c r="R111" s="76">
        <f t="shared" si="76"/>
        <v>0</v>
      </c>
      <c r="T111" s="164" t="s">
        <v>503</v>
      </c>
    </row>
    <row r="112" spans="1:20" x14ac:dyDescent="0.2">
      <c r="A112" s="77">
        <v>22.1</v>
      </c>
      <c r="B112" s="66">
        <v>206</v>
      </c>
      <c r="C112" s="75" t="s">
        <v>363</v>
      </c>
      <c r="D112" s="21"/>
      <c r="E112" s="68" t="str">
        <f t="shared" si="71"/>
        <v/>
      </c>
      <c r="F112" s="21"/>
      <c r="G112" s="68" t="str">
        <f t="shared" si="72"/>
        <v/>
      </c>
      <c r="H112" s="21"/>
      <c r="I112" s="68" t="str">
        <f t="shared" si="73"/>
        <v/>
      </c>
      <c r="J112" s="21"/>
      <c r="K112" s="68" t="str">
        <f t="shared" si="38"/>
        <v/>
      </c>
      <c r="L112" s="21"/>
      <c r="M112" s="68" t="str">
        <f t="shared" si="74"/>
        <v/>
      </c>
      <c r="N112" s="21"/>
      <c r="O112" s="68" t="str">
        <f t="shared" si="75"/>
        <v/>
      </c>
      <c r="P112" s="21"/>
      <c r="Q112" s="68" t="str">
        <f t="shared" si="55"/>
        <v/>
      </c>
      <c r="R112" s="68">
        <f t="shared" si="76"/>
        <v>0</v>
      </c>
      <c r="T112" s="164" t="s">
        <v>362</v>
      </c>
    </row>
    <row r="113" spans="1:20" x14ac:dyDescent="0.2">
      <c r="A113" s="77">
        <v>13.8</v>
      </c>
      <c r="B113" s="40">
        <v>396</v>
      </c>
      <c r="C113" s="196" t="s">
        <v>75</v>
      </c>
      <c r="D113" s="21"/>
      <c r="E113" s="41" t="str">
        <f t="shared" si="71"/>
        <v/>
      </c>
      <c r="F113" s="21"/>
      <c r="G113" s="41" t="str">
        <f t="shared" si="72"/>
        <v/>
      </c>
      <c r="H113" s="21"/>
      <c r="I113" s="41" t="str">
        <f t="shared" si="73"/>
        <v/>
      </c>
      <c r="J113" s="21"/>
      <c r="K113" s="41" t="str">
        <f t="shared" si="38"/>
        <v/>
      </c>
      <c r="L113" s="21"/>
      <c r="M113" s="41" t="str">
        <f t="shared" si="74"/>
        <v/>
      </c>
      <c r="N113" s="21"/>
      <c r="O113" s="41" t="str">
        <f t="shared" si="75"/>
        <v/>
      </c>
      <c r="P113" s="21"/>
      <c r="Q113" s="41" t="str">
        <f t="shared" si="55"/>
        <v/>
      </c>
      <c r="R113" s="41">
        <f t="shared" si="76"/>
        <v>0</v>
      </c>
      <c r="T113" s="164" t="s">
        <v>504</v>
      </c>
    </row>
    <row r="114" spans="1:20" x14ac:dyDescent="0.2">
      <c r="A114" s="77">
        <v>3.5</v>
      </c>
      <c r="B114" s="46">
        <v>113</v>
      </c>
      <c r="C114" s="69" t="s">
        <v>53</v>
      </c>
      <c r="D114"/>
      <c r="E114" s="47" t="str">
        <f t="shared" si="71"/>
        <v/>
      </c>
      <c r="F114" s="21"/>
      <c r="G114" s="69" t="str">
        <f t="shared" si="72"/>
        <v/>
      </c>
      <c r="H114" s="21"/>
      <c r="I114" s="69" t="str">
        <f t="shared" si="73"/>
        <v/>
      </c>
      <c r="J114" s="21"/>
      <c r="K114" s="69" t="str">
        <f t="shared" si="38"/>
        <v/>
      </c>
      <c r="L114" s="21"/>
      <c r="M114" s="69" t="str">
        <f t="shared" si="74"/>
        <v/>
      </c>
      <c r="N114" s="21"/>
      <c r="O114" s="69" t="str">
        <f t="shared" si="75"/>
        <v/>
      </c>
      <c r="P114" s="21"/>
      <c r="Q114" s="69" t="str">
        <f t="shared" si="55"/>
        <v/>
      </c>
      <c r="R114" s="69">
        <f t="shared" si="76"/>
        <v>0</v>
      </c>
      <c r="T114" s="164" t="s">
        <v>316</v>
      </c>
    </row>
    <row r="115" spans="1:20" x14ac:dyDescent="0.2">
      <c r="A115" s="77">
        <v>1.21</v>
      </c>
      <c r="B115" s="32">
        <v>16</v>
      </c>
      <c r="C115" s="33" t="s">
        <v>365</v>
      </c>
      <c r="D115" s="21"/>
      <c r="E115" s="39" t="str">
        <f t="shared" si="71"/>
        <v/>
      </c>
      <c r="F115" s="21"/>
      <c r="G115" s="39" t="str">
        <f t="shared" si="72"/>
        <v/>
      </c>
      <c r="H115" s="21"/>
      <c r="I115" s="39" t="str">
        <f t="shared" si="73"/>
        <v/>
      </c>
      <c r="J115" s="21"/>
      <c r="K115" s="39" t="str">
        <f t="shared" si="38"/>
        <v/>
      </c>
      <c r="L115" s="21"/>
      <c r="M115" s="39" t="str">
        <f t="shared" si="74"/>
        <v/>
      </c>
      <c r="N115" s="21"/>
      <c r="O115" s="39" t="str">
        <f t="shared" si="75"/>
        <v/>
      </c>
      <c r="P115" s="21"/>
      <c r="Q115" s="39" t="str">
        <f t="shared" si="55"/>
        <v/>
      </c>
      <c r="R115" s="39">
        <f t="shared" si="76"/>
        <v>0</v>
      </c>
      <c r="T115" s="164" t="s">
        <v>364</v>
      </c>
    </row>
    <row r="116" spans="1:20" x14ac:dyDescent="0.2">
      <c r="A116" s="77">
        <v>2.97</v>
      </c>
      <c r="B116" s="32">
        <v>23</v>
      </c>
      <c r="C116" s="33" t="s">
        <v>366</v>
      </c>
      <c r="D116" s="21"/>
      <c r="E116" s="39" t="str">
        <f t="shared" si="71"/>
        <v/>
      </c>
      <c r="F116" s="21"/>
      <c r="G116" s="39" t="str">
        <f t="shared" si="72"/>
        <v/>
      </c>
      <c r="H116" s="21"/>
      <c r="I116" s="39" t="str">
        <f t="shared" si="73"/>
        <v/>
      </c>
      <c r="J116" s="21"/>
      <c r="K116" s="39" t="str">
        <f t="shared" si="38"/>
        <v/>
      </c>
      <c r="L116" s="21"/>
      <c r="M116" s="39" t="str">
        <f t="shared" si="74"/>
        <v/>
      </c>
      <c r="N116" s="21"/>
      <c r="O116" s="39" t="str">
        <f t="shared" si="75"/>
        <v/>
      </c>
      <c r="P116" s="21"/>
      <c r="Q116" s="39" t="str">
        <f t="shared" si="55"/>
        <v/>
      </c>
      <c r="R116" s="39">
        <f t="shared" si="76"/>
        <v>0</v>
      </c>
      <c r="T116" s="164" t="s">
        <v>367</v>
      </c>
    </row>
    <row r="117" spans="1:20" x14ac:dyDescent="0.2">
      <c r="A117" s="77">
        <v>0.67</v>
      </c>
      <c r="B117" s="20">
        <v>32</v>
      </c>
      <c r="C117" s="44" t="s">
        <v>320</v>
      </c>
      <c r="D117" s="21"/>
      <c r="E117" s="44" t="str">
        <f t="shared" ref="E117" si="93">IF(ISBLANK(D117),"",D117*$B117)</f>
        <v/>
      </c>
      <c r="F117" s="21"/>
      <c r="G117" s="44" t="str">
        <f t="shared" ref="G117" si="94">IF(ISBLANK(F117),"",F117*$B117)</f>
        <v/>
      </c>
      <c r="H117" s="21"/>
      <c r="I117" s="44" t="str">
        <f t="shared" ref="I117" si="95">IF(ISBLANK(H117),"",H117*$B117)</f>
        <v/>
      </c>
      <c r="J117" s="21"/>
      <c r="K117" s="44" t="str">
        <f t="shared" ref="K117" si="96">IF(ISBLANK(J117),"",J117*$B117)</f>
        <v/>
      </c>
      <c r="L117" s="21"/>
      <c r="M117" s="44" t="str">
        <f t="shared" ref="M117" si="97">IF(ISBLANK(L117),"",L117*$B117)</f>
        <v/>
      </c>
      <c r="N117" s="21"/>
      <c r="O117" s="44" t="str">
        <f t="shared" ref="O117" si="98">IF(ISBLANK(N117),"",N117*$B117)</f>
        <v/>
      </c>
      <c r="P117" s="21"/>
      <c r="Q117" s="44" t="str">
        <f t="shared" ref="Q117" si="99">IF(ISBLANK(P117),"",P117*$B117)</f>
        <v/>
      </c>
      <c r="R117" s="44">
        <f t="shared" ref="R117" si="100">SUM(E117,G117,I117,K117,M117,O117,Q117)</f>
        <v>0</v>
      </c>
      <c r="T117" s="164" t="s">
        <v>505</v>
      </c>
    </row>
    <row r="118" spans="1:20" x14ac:dyDescent="0.2">
      <c r="A118" s="77">
        <v>0.93</v>
      </c>
      <c r="B118" s="32">
        <v>30</v>
      </c>
      <c r="C118" s="33" t="s">
        <v>10</v>
      </c>
      <c r="D118" s="21"/>
      <c r="E118" s="39" t="str">
        <f t="shared" ref="E118:E145" si="101">IF(ISBLANK(D118),"",D118*$B118)</f>
        <v/>
      </c>
      <c r="F118" s="21"/>
      <c r="G118" s="39" t="str">
        <f t="shared" si="72"/>
        <v/>
      </c>
      <c r="H118" s="21"/>
      <c r="I118" s="39" t="str">
        <f t="shared" si="73"/>
        <v/>
      </c>
      <c r="J118" s="21"/>
      <c r="K118" s="39" t="str">
        <f t="shared" si="38"/>
        <v/>
      </c>
      <c r="L118" s="21"/>
      <c r="M118" s="39" t="str">
        <f t="shared" si="74"/>
        <v/>
      </c>
      <c r="N118" s="21"/>
      <c r="O118" s="39" t="str">
        <f t="shared" si="75"/>
        <v/>
      </c>
      <c r="P118" s="21"/>
      <c r="Q118" s="39" t="str">
        <f t="shared" si="55"/>
        <v/>
      </c>
      <c r="R118" s="39">
        <f t="shared" ref="R118:R145" si="102">SUM(E118,G118,I118,K118,M118,O118,Q118)</f>
        <v>0</v>
      </c>
      <c r="T118" s="164" t="s">
        <v>368</v>
      </c>
    </row>
    <row r="119" spans="1:20" x14ac:dyDescent="0.2">
      <c r="A119" s="77">
        <v>2.7</v>
      </c>
      <c r="B119" s="32">
        <v>86</v>
      </c>
      <c r="C119" s="33" t="s">
        <v>415</v>
      </c>
      <c r="D119" s="21"/>
      <c r="E119" s="39" t="str">
        <f t="shared" si="101"/>
        <v/>
      </c>
      <c r="F119" s="21"/>
      <c r="G119" s="39" t="str">
        <f t="shared" ref="G119" si="103">IF(ISBLANK(F119),"",F119*$B119)</f>
        <v/>
      </c>
      <c r="H119" s="21"/>
      <c r="I119" s="39" t="str">
        <f t="shared" ref="I119" si="104">IF(ISBLANK(H119),"",H119*$B119)</f>
        <v/>
      </c>
      <c r="J119" s="21"/>
      <c r="K119" s="39" t="str">
        <f t="shared" ref="K119" si="105">IF(ISBLANK(J119),"",J119*$B119)</f>
        <v/>
      </c>
      <c r="L119" s="21"/>
      <c r="M119" s="39" t="str">
        <f t="shared" ref="M119" si="106">IF(ISBLANK(L119),"",L119*$B119)</f>
        <v/>
      </c>
      <c r="N119" s="21"/>
      <c r="O119" s="39" t="str">
        <f t="shared" ref="O119" si="107">IF(ISBLANK(N119),"",N119*$B119)</f>
        <v/>
      </c>
      <c r="P119" s="21"/>
      <c r="Q119" s="39" t="str">
        <f t="shared" ref="Q119" si="108">IF(ISBLANK(P119),"",P119*$B119)</f>
        <v/>
      </c>
      <c r="R119" s="39">
        <f t="shared" si="102"/>
        <v>0</v>
      </c>
      <c r="T119" s="164" t="s">
        <v>416</v>
      </c>
    </row>
    <row r="120" spans="1:20" x14ac:dyDescent="0.2">
      <c r="A120" s="77">
        <v>24.62</v>
      </c>
      <c r="B120" s="66">
        <v>208</v>
      </c>
      <c r="C120" s="75" t="s">
        <v>73</v>
      </c>
      <c r="D120" s="21"/>
      <c r="E120" s="75" t="str">
        <f t="shared" si="101"/>
        <v/>
      </c>
      <c r="F120" s="21"/>
      <c r="G120" s="75" t="str">
        <f t="shared" si="72"/>
        <v/>
      </c>
      <c r="H120" s="21"/>
      <c r="I120" s="75" t="str">
        <f t="shared" si="73"/>
        <v/>
      </c>
      <c r="J120" s="21"/>
      <c r="K120" s="75" t="str">
        <f t="shared" si="38"/>
        <v/>
      </c>
      <c r="L120" s="21"/>
      <c r="M120" s="75" t="str">
        <f t="shared" si="74"/>
        <v/>
      </c>
      <c r="N120" s="21"/>
      <c r="O120" s="75" t="str">
        <f t="shared" si="75"/>
        <v/>
      </c>
      <c r="P120" s="21"/>
      <c r="Q120" s="75" t="str">
        <f t="shared" si="55"/>
        <v/>
      </c>
      <c r="R120" s="75">
        <f t="shared" si="102"/>
        <v>0</v>
      </c>
      <c r="T120" s="164" t="s">
        <v>369</v>
      </c>
    </row>
    <row r="121" spans="1:20" x14ac:dyDescent="0.2">
      <c r="A121" s="77">
        <v>26.63</v>
      </c>
      <c r="B121" s="37">
        <v>162</v>
      </c>
      <c r="C121" s="68" t="s">
        <v>371</v>
      </c>
      <c r="D121" s="21"/>
      <c r="E121" s="68" t="str">
        <f t="shared" si="101"/>
        <v/>
      </c>
      <c r="F121" s="21"/>
      <c r="G121" s="68" t="str">
        <f t="shared" si="72"/>
        <v/>
      </c>
      <c r="H121" s="21"/>
      <c r="I121" s="68" t="str">
        <f t="shared" si="73"/>
        <v/>
      </c>
      <c r="J121" s="21"/>
      <c r="K121" s="68" t="str">
        <f t="shared" si="38"/>
        <v/>
      </c>
      <c r="L121" s="21"/>
      <c r="M121" s="68" t="str">
        <f t="shared" si="74"/>
        <v/>
      </c>
      <c r="N121" s="21"/>
      <c r="O121" s="68" t="str">
        <f t="shared" si="75"/>
        <v/>
      </c>
      <c r="P121" s="21"/>
      <c r="Q121" s="68" t="str">
        <f t="shared" si="55"/>
        <v/>
      </c>
      <c r="R121" s="68">
        <f t="shared" si="102"/>
        <v>0</v>
      </c>
      <c r="T121" s="164" t="s">
        <v>370</v>
      </c>
    </row>
    <row r="122" spans="1:20" x14ac:dyDescent="0.2">
      <c r="A122" s="77">
        <v>0.88</v>
      </c>
      <c r="B122" s="32">
        <v>18</v>
      </c>
      <c r="C122" s="33" t="s">
        <v>373</v>
      </c>
      <c r="D122" s="21"/>
      <c r="E122" s="39" t="str">
        <f t="shared" si="101"/>
        <v/>
      </c>
      <c r="F122" s="21"/>
      <c r="G122" s="39" t="str">
        <f t="shared" si="72"/>
        <v/>
      </c>
      <c r="H122" s="21"/>
      <c r="I122" s="39" t="str">
        <f t="shared" si="73"/>
        <v/>
      </c>
      <c r="J122" s="21"/>
      <c r="K122" s="39" t="str">
        <f t="shared" si="38"/>
        <v/>
      </c>
      <c r="L122" s="21"/>
      <c r="M122" s="39" t="str">
        <f t="shared" si="74"/>
        <v/>
      </c>
      <c r="N122" s="21"/>
      <c r="O122" s="39" t="str">
        <f t="shared" si="75"/>
        <v/>
      </c>
      <c r="P122" s="21"/>
      <c r="Q122" s="39" t="str">
        <f t="shared" si="55"/>
        <v/>
      </c>
      <c r="R122" s="39">
        <f t="shared" si="102"/>
        <v>0</v>
      </c>
      <c r="T122" s="164" t="s">
        <v>372</v>
      </c>
    </row>
    <row r="123" spans="1:20" x14ac:dyDescent="0.2">
      <c r="A123" s="77">
        <v>3.33</v>
      </c>
      <c r="B123" s="32">
        <v>72</v>
      </c>
      <c r="C123" s="33" t="s">
        <v>442</v>
      </c>
      <c r="D123" s="21"/>
      <c r="E123" s="39" t="str">
        <f t="shared" si="101"/>
        <v/>
      </c>
      <c r="F123" s="21"/>
      <c r="G123" s="39" t="str">
        <f t="shared" si="72"/>
        <v/>
      </c>
      <c r="H123" s="21"/>
      <c r="I123" s="39" t="str">
        <f t="shared" si="73"/>
        <v/>
      </c>
      <c r="J123" s="21"/>
      <c r="K123" s="39" t="str">
        <f t="shared" si="38"/>
        <v/>
      </c>
      <c r="L123" s="21"/>
      <c r="M123" s="39" t="str">
        <f t="shared" si="74"/>
        <v/>
      </c>
      <c r="N123" s="21"/>
      <c r="O123" s="39" t="str">
        <f t="shared" si="75"/>
        <v/>
      </c>
      <c r="P123" s="21"/>
      <c r="Q123" s="39" t="str">
        <f t="shared" si="55"/>
        <v/>
      </c>
      <c r="R123" s="39">
        <f t="shared" si="102"/>
        <v>0</v>
      </c>
      <c r="T123" s="164" t="s">
        <v>443</v>
      </c>
    </row>
    <row r="124" spans="1:20" x14ac:dyDescent="0.2">
      <c r="A124" s="77">
        <v>1.1000000000000001</v>
      </c>
      <c r="B124" s="32">
        <v>70</v>
      </c>
      <c r="C124" s="33" t="s">
        <v>95</v>
      </c>
      <c r="D124" s="21"/>
      <c r="E124" s="39" t="str">
        <f t="shared" si="101"/>
        <v/>
      </c>
      <c r="F124" s="21"/>
      <c r="G124" s="39" t="str">
        <f t="shared" si="72"/>
        <v/>
      </c>
      <c r="H124" s="21"/>
      <c r="I124" s="39" t="str">
        <f t="shared" si="73"/>
        <v/>
      </c>
      <c r="J124" s="21"/>
      <c r="K124" s="39" t="str">
        <f t="shared" si="38"/>
        <v/>
      </c>
      <c r="L124" s="21"/>
      <c r="M124" s="39" t="str">
        <f t="shared" si="74"/>
        <v/>
      </c>
      <c r="N124" s="21"/>
      <c r="O124" s="39" t="str">
        <f t="shared" si="75"/>
        <v/>
      </c>
      <c r="P124" s="21"/>
      <c r="Q124" s="39" t="str">
        <f t="shared" si="55"/>
        <v/>
      </c>
      <c r="R124" s="39">
        <f t="shared" si="102"/>
        <v>0</v>
      </c>
      <c r="T124" s="164" t="s">
        <v>316</v>
      </c>
    </row>
    <row r="125" spans="1:20" x14ac:dyDescent="0.2">
      <c r="A125" s="77">
        <v>29.06</v>
      </c>
      <c r="B125" s="53">
        <v>159</v>
      </c>
      <c r="C125" s="198" t="s">
        <v>34</v>
      </c>
      <c r="D125" s="21"/>
      <c r="E125" s="54" t="str">
        <f t="shared" si="101"/>
        <v/>
      </c>
      <c r="F125" s="21"/>
      <c r="G125" s="54" t="str">
        <f t="shared" si="72"/>
        <v/>
      </c>
      <c r="H125" s="21"/>
      <c r="I125" s="54" t="str">
        <f t="shared" si="73"/>
        <v/>
      </c>
      <c r="J125" s="21"/>
      <c r="K125" s="54" t="str">
        <f t="shared" si="38"/>
        <v/>
      </c>
      <c r="L125" s="21"/>
      <c r="M125" s="54" t="str">
        <f t="shared" si="74"/>
        <v/>
      </c>
      <c r="N125" s="21"/>
      <c r="O125" s="54" t="str">
        <f t="shared" si="75"/>
        <v/>
      </c>
      <c r="P125" s="21"/>
      <c r="Q125" s="54" t="str">
        <f t="shared" si="55"/>
        <v/>
      </c>
      <c r="R125" s="54">
        <f t="shared" si="102"/>
        <v>0</v>
      </c>
      <c r="T125" s="164" t="s">
        <v>506</v>
      </c>
    </row>
    <row r="126" spans="1:20" x14ac:dyDescent="0.2">
      <c r="A126" s="77">
        <v>0.71</v>
      </c>
      <c r="B126" s="32">
        <v>22</v>
      </c>
      <c r="C126" s="33" t="s">
        <v>74</v>
      </c>
      <c r="D126" s="21"/>
      <c r="E126" s="33" t="str">
        <f t="shared" si="101"/>
        <v/>
      </c>
      <c r="F126" s="21"/>
      <c r="G126" s="33" t="str">
        <f t="shared" si="72"/>
        <v/>
      </c>
      <c r="H126" s="21"/>
      <c r="I126" s="33" t="str">
        <f t="shared" si="73"/>
        <v/>
      </c>
      <c r="J126" s="21"/>
      <c r="K126" s="33" t="str">
        <f t="shared" si="38"/>
        <v/>
      </c>
      <c r="L126" s="21"/>
      <c r="M126" s="33" t="str">
        <f t="shared" si="74"/>
        <v/>
      </c>
      <c r="N126" s="21"/>
      <c r="O126" s="33" t="str">
        <f t="shared" si="75"/>
        <v/>
      </c>
      <c r="P126" s="21"/>
      <c r="Q126" s="33" t="str">
        <f t="shared" si="55"/>
        <v/>
      </c>
      <c r="R126" s="33">
        <f t="shared" si="102"/>
        <v>0</v>
      </c>
      <c r="T126" s="164" t="s">
        <v>374</v>
      </c>
    </row>
    <row r="127" spans="1:20" x14ac:dyDescent="0.2">
      <c r="A127" s="77">
        <v>9</v>
      </c>
      <c r="B127" s="2">
        <v>97</v>
      </c>
      <c r="C127" s="61" t="s">
        <v>375</v>
      </c>
      <c r="D127" s="21"/>
      <c r="E127" s="61" t="str">
        <f t="shared" si="101"/>
        <v/>
      </c>
      <c r="F127" s="21"/>
      <c r="G127" s="61" t="str">
        <f t="shared" si="72"/>
        <v/>
      </c>
      <c r="H127" s="21"/>
      <c r="I127" s="61" t="str">
        <f t="shared" si="73"/>
        <v/>
      </c>
      <c r="J127" s="21"/>
      <c r="K127" s="61" t="str">
        <f t="shared" si="38"/>
        <v/>
      </c>
      <c r="L127" s="21"/>
      <c r="M127" s="61" t="str">
        <f t="shared" si="74"/>
        <v/>
      </c>
      <c r="N127" s="21"/>
      <c r="O127" s="61" t="str">
        <f t="shared" si="75"/>
        <v/>
      </c>
      <c r="P127" s="21"/>
      <c r="Q127" s="61" t="str">
        <f t="shared" si="55"/>
        <v/>
      </c>
      <c r="R127" s="61">
        <f t="shared" si="102"/>
        <v>0</v>
      </c>
      <c r="T127" s="164" t="s">
        <v>517</v>
      </c>
    </row>
    <row r="128" spans="1:20" x14ac:dyDescent="0.2">
      <c r="A128" s="77">
        <v>2.5</v>
      </c>
      <c r="B128" s="78">
        <v>85</v>
      </c>
      <c r="C128" s="205" t="s">
        <v>445</v>
      </c>
      <c r="D128" s="21"/>
      <c r="E128" s="80" t="str">
        <f t="shared" si="101"/>
        <v/>
      </c>
      <c r="F128" s="21"/>
      <c r="G128" s="80" t="str">
        <f t="shared" si="72"/>
        <v/>
      </c>
      <c r="H128" s="21"/>
      <c r="I128" s="80" t="str">
        <f t="shared" si="73"/>
        <v/>
      </c>
      <c r="J128" s="21"/>
      <c r="K128" s="80" t="str">
        <f t="shared" si="38"/>
        <v/>
      </c>
      <c r="L128" s="21"/>
      <c r="M128" s="80" t="str">
        <f t="shared" si="74"/>
        <v/>
      </c>
      <c r="N128" s="21"/>
      <c r="O128" s="80" t="str">
        <f t="shared" si="75"/>
        <v/>
      </c>
      <c r="P128" s="79"/>
      <c r="Q128" s="80" t="str">
        <f t="shared" si="55"/>
        <v/>
      </c>
      <c r="R128" s="80">
        <f t="shared" si="102"/>
        <v>0</v>
      </c>
      <c r="T128" s="164" t="s">
        <v>376</v>
      </c>
    </row>
    <row r="129" spans="1:20" x14ac:dyDescent="0.2">
      <c r="A129" s="77">
        <v>2.5</v>
      </c>
      <c r="B129" s="78">
        <v>130</v>
      </c>
      <c r="C129" s="205" t="s">
        <v>421</v>
      </c>
      <c r="D129" s="21"/>
      <c r="E129" s="80" t="str">
        <f t="shared" ref="E129" si="109">IF(ISBLANK(D129),"",D129*$B129)</f>
        <v/>
      </c>
      <c r="F129" s="21"/>
      <c r="G129" s="80" t="str">
        <f t="shared" ref="G129" si="110">IF(ISBLANK(F129),"",F129*$B129)</f>
        <v/>
      </c>
      <c r="H129" s="45"/>
      <c r="I129" s="80" t="str">
        <f t="shared" ref="I129" si="111">IF(ISBLANK(H129),"",H129*$B129)</f>
        <v/>
      </c>
      <c r="J129" s="21"/>
      <c r="K129" s="80" t="str">
        <f t="shared" ref="K129" si="112">IF(ISBLANK(J129),"",J129*$B129)</f>
        <v/>
      </c>
      <c r="L129" s="21"/>
      <c r="M129" s="80" t="str">
        <f t="shared" ref="M129" si="113">IF(ISBLANK(L129),"",L129*$B129)</f>
        <v/>
      </c>
      <c r="N129" s="21"/>
      <c r="O129" s="80" t="str">
        <f t="shared" ref="O129" si="114">IF(ISBLANK(N129),"",N129*$B129)</f>
        <v/>
      </c>
      <c r="P129" s="79"/>
      <c r="Q129" s="80" t="str">
        <f t="shared" ref="Q129" si="115">IF(ISBLANK(P129),"",P129*$B129)</f>
        <v/>
      </c>
      <c r="R129" s="80">
        <f t="shared" ref="R129:R132" si="116">SUM(E129,G129,I129,K129,M129,O129,Q129)</f>
        <v>0</v>
      </c>
      <c r="T129" s="164" t="s">
        <v>376</v>
      </c>
    </row>
    <row r="130" spans="1:20" x14ac:dyDescent="0.2">
      <c r="A130" s="77">
        <v>2.5</v>
      </c>
      <c r="B130" s="78">
        <v>170</v>
      </c>
      <c r="C130" s="205" t="s">
        <v>521</v>
      </c>
      <c r="D130" s="21"/>
      <c r="E130" s="80" t="str">
        <f t="shared" ref="E130" si="117">IF(ISBLANK(D130),"",D130*$B130)</f>
        <v/>
      </c>
      <c r="F130" s="21"/>
      <c r="G130" s="80" t="str">
        <f t="shared" ref="G130" si="118">IF(ISBLANK(F130),"",F130*$B130)</f>
        <v/>
      </c>
      <c r="H130" s="45"/>
      <c r="I130" s="80" t="str">
        <f t="shared" ref="I130" si="119">IF(ISBLANK(H130),"",H130*$B130)</f>
        <v/>
      </c>
      <c r="J130" s="21"/>
      <c r="K130" s="80" t="str">
        <f t="shared" ref="K130" si="120">IF(ISBLANK(J130),"",J130*$B130)</f>
        <v/>
      </c>
      <c r="L130" s="21"/>
      <c r="M130" s="80" t="str">
        <f t="shared" ref="M130" si="121">IF(ISBLANK(L130),"",L130*$B130)</f>
        <v/>
      </c>
      <c r="N130" s="21"/>
      <c r="O130" s="80" t="str">
        <f t="shared" ref="O130" si="122">IF(ISBLANK(N130),"",N130*$B130)</f>
        <v/>
      </c>
      <c r="P130" s="79"/>
      <c r="Q130" s="80" t="str">
        <f t="shared" ref="Q130" si="123">IF(ISBLANK(P130),"",P130*$B130)</f>
        <v/>
      </c>
      <c r="R130" s="80">
        <f t="shared" si="116"/>
        <v>0</v>
      </c>
      <c r="T130" s="164" t="s">
        <v>376</v>
      </c>
    </row>
    <row r="131" spans="1:20" x14ac:dyDescent="0.2">
      <c r="A131" s="77">
        <v>2.5</v>
      </c>
      <c r="B131" s="78">
        <v>220</v>
      </c>
      <c r="C131" s="205" t="s">
        <v>377</v>
      </c>
      <c r="D131" s="21"/>
      <c r="E131" s="80" t="str">
        <f t="shared" ref="E131" si="124">IF(ISBLANK(D131),"",D131*$B131)</f>
        <v/>
      </c>
      <c r="F131" s="21"/>
      <c r="G131" s="80" t="str">
        <f t="shared" ref="G131" si="125">IF(ISBLANK(F131),"",F131*$B131)</f>
        <v/>
      </c>
      <c r="H131" s="45"/>
      <c r="I131" s="80" t="str">
        <f t="shared" ref="I131" si="126">IF(ISBLANK(H131),"",H131*$B131)</f>
        <v/>
      </c>
      <c r="J131" s="21"/>
      <c r="K131" s="80" t="str">
        <f t="shared" ref="K131" si="127">IF(ISBLANK(J131),"",J131*$B131)</f>
        <v/>
      </c>
      <c r="L131" s="21"/>
      <c r="M131" s="80" t="str">
        <f t="shared" ref="M131" si="128">IF(ISBLANK(L131),"",L131*$B131)</f>
        <v/>
      </c>
      <c r="N131" s="21"/>
      <c r="O131" s="80" t="str">
        <f t="shared" ref="O131" si="129">IF(ISBLANK(N131),"",N131*$B131)</f>
        <v/>
      </c>
      <c r="P131" s="79"/>
      <c r="Q131" s="80" t="str">
        <f t="shared" ref="Q131" si="130">IF(ISBLANK(P131),"",P131*$B131)</f>
        <v/>
      </c>
      <c r="R131" s="80">
        <f t="shared" si="116"/>
        <v>0</v>
      </c>
      <c r="S131" s="96"/>
      <c r="T131" s="165" t="s">
        <v>376</v>
      </c>
    </row>
    <row r="132" spans="1:20" x14ac:dyDescent="0.2">
      <c r="A132" s="77">
        <v>0</v>
      </c>
      <c r="B132" s="78">
        <v>318</v>
      </c>
      <c r="C132" s="205" t="s">
        <v>446</v>
      </c>
      <c r="D132" s="21"/>
      <c r="E132" s="80" t="str">
        <f t="shared" ref="E132" si="131">IF(ISBLANK(D132),"",D132*$B132)</f>
        <v/>
      </c>
      <c r="F132" s="21"/>
      <c r="G132" s="80" t="str">
        <f t="shared" ref="G132" si="132">IF(ISBLANK(F132),"",F132*$B132)</f>
        <v/>
      </c>
      <c r="H132" s="45"/>
      <c r="I132" s="80" t="str">
        <f t="shared" ref="I132" si="133">IF(ISBLANK(H132),"",H132*$B132)</f>
        <v/>
      </c>
      <c r="J132" s="21"/>
      <c r="K132" s="80" t="str">
        <f t="shared" ref="K132" si="134">IF(ISBLANK(J132),"",J132*$B132)</f>
        <v/>
      </c>
      <c r="L132" s="21"/>
      <c r="M132" s="80" t="str">
        <f t="shared" ref="M132" si="135">IF(ISBLANK(L132),"",L132*$B132)</f>
        <v/>
      </c>
      <c r="N132" s="21"/>
      <c r="O132" s="80" t="str">
        <f t="shared" ref="O132" si="136">IF(ISBLANK(N132),"",N132*$B132)</f>
        <v/>
      </c>
      <c r="P132" s="79"/>
      <c r="Q132" s="80" t="str">
        <f t="shared" ref="Q132" si="137">IF(ISBLANK(P132),"",P132*$B132)</f>
        <v/>
      </c>
      <c r="R132" s="80">
        <f t="shared" si="116"/>
        <v>0</v>
      </c>
      <c r="S132" s="96"/>
      <c r="T132" s="165" t="s">
        <v>447</v>
      </c>
    </row>
    <row r="133" spans="1:20" x14ac:dyDescent="0.2">
      <c r="A133" s="77">
        <v>0</v>
      </c>
      <c r="B133" s="78">
        <v>55</v>
      </c>
      <c r="C133" s="206" t="s">
        <v>379</v>
      </c>
      <c r="D133" s="21"/>
      <c r="E133" s="80" t="str">
        <f t="shared" si="101"/>
        <v/>
      </c>
      <c r="F133" s="21"/>
      <c r="G133" s="80" t="str">
        <f t="shared" si="72"/>
        <v/>
      </c>
      <c r="H133" s="21"/>
      <c r="I133" s="80" t="str">
        <f t="shared" si="73"/>
        <v/>
      </c>
      <c r="J133" s="21"/>
      <c r="K133" s="80" t="str">
        <f t="shared" si="38"/>
        <v/>
      </c>
      <c r="L133" s="21"/>
      <c r="M133" s="80" t="str">
        <f t="shared" si="74"/>
        <v/>
      </c>
      <c r="N133" s="21"/>
      <c r="O133" s="80" t="str">
        <f t="shared" si="75"/>
        <v/>
      </c>
      <c r="P133" s="21"/>
      <c r="Q133" s="80" t="str">
        <f t="shared" si="55"/>
        <v/>
      </c>
      <c r="R133" s="80">
        <f t="shared" si="102"/>
        <v>0</v>
      </c>
      <c r="T133" s="165" t="s">
        <v>378</v>
      </c>
    </row>
    <row r="134" spans="1:20" x14ac:dyDescent="0.2">
      <c r="A134" s="77">
        <v>0.1</v>
      </c>
      <c r="B134" s="78">
        <v>80</v>
      </c>
      <c r="C134" s="207" t="s">
        <v>138</v>
      </c>
      <c r="D134" s="79"/>
      <c r="E134" s="80" t="str">
        <f t="shared" si="101"/>
        <v/>
      </c>
      <c r="F134" s="21"/>
      <c r="G134" s="80" t="str">
        <f t="shared" si="72"/>
        <v/>
      </c>
      <c r="H134" s="21"/>
      <c r="I134" s="80" t="str">
        <f t="shared" si="73"/>
        <v/>
      </c>
      <c r="J134" s="21"/>
      <c r="K134" s="80" t="str">
        <f t="shared" si="38"/>
        <v/>
      </c>
      <c r="L134" s="21"/>
      <c r="M134" s="80" t="str">
        <f t="shared" si="74"/>
        <v/>
      </c>
      <c r="N134" s="21"/>
      <c r="O134" s="80" t="str">
        <f t="shared" si="75"/>
        <v/>
      </c>
      <c r="P134" s="21"/>
      <c r="Q134" s="80" t="str">
        <f t="shared" si="55"/>
        <v/>
      </c>
      <c r="R134" s="80">
        <f t="shared" si="102"/>
        <v>0</v>
      </c>
      <c r="T134" s="164" t="s">
        <v>382</v>
      </c>
    </row>
    <row r="135" spans="1:20" x14ac:dyDescent="0.2">
      <c r="A135" s="77">
        <v>0.12</v>
      </c>
      <c r="B135" s="78">
        <v>149</v>
      </c>
      <c r="C135" s="207" t="s">
        <v>139</v>
      </c>
      <c r="D135" s="21"/>
      <c r="E135" s="80" t="str">
        <f t="shared" si="101"/>
        <v/>
      </c>
      <c r="F135" s="21"/>
      <c r="G135" s="80" t="str">
        <f t="shared" si="72"/>
        <v/>
      </c>
      <c r="H135" s="21"/>
      <c r="I135" s="80" t="str">
        <f t="shared" si="73"/>
        <v/>
      </c>
      <c r="J135" s="21"/>
      <c r="K135" s="80" t="str">
        <f t="shared" si="38"/>
        <v/>
      </c>
      <c r="L135" s="21"/>
      <c r="M135" s="80" t="str">
        <f t="shared" si="74"/>
        <v/>
      </c>
      <c r="N135" s="21"/>
      <c r="O135" s="80" t="str">
        <f t="shared" si="75"/>
        <v/>
      </c>
      <c r="P135" s="21"/>
      <c r="Q135" s="80" t="str">
        <f t="shared" si="55"/>
        <v/>
      </c>
      <c r="R135" s="80">
        <f t="shared" si="102"/>
        <v>0</v>
      </c>
      <c r="T135" s="164" t="s">
        <v>380</v>
      </c>
    </row>
    <row r="136" spans="1:20" x14ac:dyDescent="0.2">
      <c r="A136" s="77">
        <v>0.12</v>
      </c>
      <c r="B136" s="78">
        <v>144</v>
      </c>
      <c r="C136" s="207" t="s">
        <v>140</v>
      </c>
      <c r="D136" s="21"/>
      <c r="E136" s="80" t="str">
        <f t="shared" si="101"/>
        <v/>
      </c>
      <c r="F136" s="21"/>
      <c r="G136" s="80" t="str">
        <f t="shared" si="72"/>
        <v/>
      </c>
      <c r="H136" s="21"/>
      <c r="I136" s="80" t="str">
        <f t="shared" si="73"/>
        <v/>
      </c>
      <c r="J136" s="21"/>
      <c r="K136" s="80" t="str">
        <f t="shared" si="38"/>
        <v/>
      </c>
      <c r="L136" s="21"/>
      <c r="M136" s="80" t="str">
        <f t="shared" si="74"/>
        <v/>
      </c>
      <c r="N136" s="21"/>
      <c r="O136" s="80" t="str">
        <f t="shared" si="75"/>
        <v/>
      </c>
      <c r="P136" s="21"/>
      <c r="Q136" s="80" t="str">
        <f t="shared" si="55"/>
        <v/>
      </c>
      <c r="R136" s="80">
        <f t="shared" si="102"/>
        <v>0</v>
      </c>
      <c r="T136" s="164" t="s">
        <v>381</v>
      </c>
    </row>
    <row r="137" spans="1:20" x14ac:dyDescent="0.2">
      <c r="A137" s="77">
        <v>0.21</v>
      </c>
      <c r="B137" s="78">
        <v>17</v>
      </c>
      <c r="C137" s="205" t="s">
        <v>216</v>
      </c>
      <c r="D137" s="21"/>
      <c r="E137" s="80" t="str">
        <f t="shared" si="101"/>
        <v/>
      </c>
      <c r="F137" s="21"/>
      <c r="G137" s="80" t="str">
        <f t="shared" si="72"/>
        <v/>
      </c>
      <c r="H137" s="21"/>
      <c r="I137" s="80" t="str">
        <f t="shared" si="73"/>
        <v/>
      </c>
      <c r="J137" s="21"/>
      <c r="K137" s="80" t="str">
        <f t="shared" si="38"/>
        <v/>
      </c>
      <c r="L137" s="21"/>
      <c r="M137" s="80" t="str">
        <f t="shared" si="74"/>
        <v/>
      </c>
      <c r="N137" s="21"/>
      <c r="O137" s="80" t="str">
        <f t="shared" si="75"/>
        <v/>
      </c>
      <c r="P137" s="21"/>
      <c r="Q137" s="80" t="str">
        <f t="shared" si="55"/>
        <v/>
      </c>
      <c r="R137" s="80">
        <f t="shared" si="102"/>
        <v>0</v>
      </c>
      <c r="T137" s="164" t="s">
        <v>316</v>
      </c>
    </row>
    <row r="138" spans="1:20" x14ac:dyDescent="0.2">
      <c r="A138" s="77">
        <v>0</v>
      </c>
      <c r="B138" s="78">
        <v>0</v>
      </c>
      <c r="C138" s="205" t="s">
        <v>349</v>
      </c>
      <c r="D138" s="21">
        <v>0.7</v>
      </c>
      <c r="E138" s="80">
        <f t="shared" si="101"/>
        <v>0</v>
      </c>
      <c r="F138" s="21"/>
      <c r="G138" s="80" t="str">
        <f t="shared" si="72"/>
        <v/>
      </c>
      <c r="H138" s="21"/>
      <c r="I138" s="80" t="str">
        <f t="shared" si="73"/>
        <v/>
      </c>
      <c r="J138" s="21"/>
      <c r="K138" s="80" t="str">
        <f t="shared" si="38"/>
        <v/>
      </c>
      <c r="L138" s="21"/>
      <c r="M138" s="80" t="str">
        <f t="shared" si="74"/>
        <v/>
      </c>
      <c r="N138" s="21"/>
      <c r="O138" s="80" t="str">
        <f t="shared" si="75"/>
        <v/>
      </c>
      <c r="P138" s="21"/>
      <c r="Q138" s="80" t="str">
        <f t="shared" si="55"/>
        <v/>
      </c>
      <c r="R138" s="80">
        <f t="shared" si="102"/>
        <v>0</v>
      </c>
      <c r="T138" s="164" t="s">
        <v>316</v>
      </c>
    </row>
    <row r="139" spans="1:20" x14ac:dyDescent="0.2">
      <c r="A139" s="77">
        <v>0</v>
      </c>
      <c r="B139" s="3">
        <v>76</v>
      </c>
      <c r="C139" s="82" t="s">
        <v>519</v>
      </c>
      <c r="D139" s="21"/>
      <c r="E139" s="73" t="str">
        <f t="shared" si="101"/>
        <v/>
      </c>
      <c r="F139" s="21"/>
      <c r="G139" s="73" t="str">
        <f t="shared" si="72"/>
        <v/>
      </c>
      <c r="H139" s="21"/>
      <c r="I139" s="73" t="str">
        <f t="shared" si="73"/>
        <v/>
      </c>
      <c r="J139" s="21"/>
      <c r="K139" s="73" t="str">
        <f t="shared" si="38"/>
        <v/>
      </c>
      <c r="L139" s="21"/>
      <c r="M139" s="73" t="str">
        <f t="shared" si="74"/>
        <v/>
      </c>
      <c r="N139" s="21"/>
      <c r="O139" s="73" t="str">
        <f t="shared" si="75"/>
        <v/>
      </c>
      <c r="P139" s="21"/>
      <c r="Q139" s="73" t="str">
        <f t="shared" si="55"/>
        <v/>
      </c>
      <c r="R139" s="73">
        <f t="shared" si="102"/>
        <v>0</v>
      </c>
      <c r="T139" s="164" t="s">
        <v>316</v>
      </c>
    </row>
    <row r="140" spans="1:20" ht="15.75" x14ac:dyDescent="0.25">
      <c r="A140" s="77">
        <v>0</v>
      </c>
      <c r="B140" s="32">
        <v>17</v>
      </c>
      <c r="C140" s="33" t="s">
        <v>353</v>
      </c>
      <c r="D140" s="21"/>
      <c r="E140" s="33" t="str">
        <f t="shared" si="101"/>
        <v/>
      </c>
      <c r="F140" s="21"/>
      <c r="G140" s="33" t="str">
        <f t="shared" si="72"/>
        <v/>
      </c>
      <c r="H140" s="21"/>
      <c r="I140" s="33" t="str">
        <f t="shared" si="73"/>
        <v/>
      </c>
      <c r="J140" s="216"/>
      <c r="K140" s="33" t="str">
        <f t="shared" si="38"/>
        <v/>
      </c>
      <c r="L140" s="21"/>
      <c r="M140" s="33" t="str">
        <f t="shared" si="74"/>
        <v/>
      </c>
      <c r="N140" s="21"/>
      <c r="O140" s="33" t="str">
        <f t="shared" si="75"/>
        <v/>
      </c>
      <c r="P140" s="21"/>
      <c r="Q140" s="33" t="str">
        <f t="shared" si="55"/>
        <v/>
      </c>
      <c r="R140" s="33">
        <f t="shared" si="102"/>
        <v>0</v>
      </c>
      <c r="T140" s="164" t="s">
        <v>316</v>
      </c>
    </row>
    <row r="141" spans="1:20" x14ac:dyDescent="0.2">
      <c r="A141" s="77">
        <v>0</v>
      </c>
      <c r="B141">
        <v>30</v>
      </c>
      <c r="C141" s="204" t="s">
        <v>350</v>
      </c>
      <c r="D141" s="21">
        <v>1</v>
      </c>
      <c r="E141" s="76">
        <f t="shared" si="101"/>
        <v>30</v>
      </c>
      <c r="F141" s="21"/>
      <c r="G141" s="82" t="str">
        <f t="shared" si="72"/>
        <v/>
      </c>
      <c r="H141" s="21"/>
      <c r="I141" s="76" t="str">
        <f t="shared" si="73"/>
        <v/>
      </c>
      <c r="J141" s="21"/>
      <c r="K141" s="76" t="str">
        <f>IF(ISBLANK(J141),"",J141*$B141)</f>
        <v/>
      </c>
      <c r="L141" s="21"/>
      <c r="M141" s="76" t="str">
        <f t="shared" si="74"/>
        <v/>
      </c>
      <c r="N141" s="21"/>
      <c r="O141" s="76" t="str">
        <f t="shared" si="75"/>
        <v/>
      </c>
      <c r="P141" s="21"/>
      <c r="Q141" s="76" t="str">
        <f t="shared" si="55"/>
        <v/>
      </c>
      <c r="R141" s="76">
        <f t="shared" si="102"/>
        <v>30</v>
      </c>
      <c r="T141" s="165" t="s">
        <v>316</v>
      </c>
    </row>
    <row r="142" spans="1:20" x14ac:dyDescent="0.2">
      <c r="A142" s="77">
        <v>0</v>
      </c>
      <c r="B142">
        <v>30</v>
      </c>
      <c r="C142" s="204" t="s">
        <v>351</v>
      </c>
      <c r="D142" s="85"/>
      <c r="E142" s="76" t="str">
        <f t="shared" si="101"/>
        <v/>
      </c>
      <c r="F142" s="60"/>
      <c r="G142" s="76" t="str">
        <f t="shared" si="72"/>
        <v/>
      </c>
      <c r="H142" s="60"/>
      <c r="I142" s="76" t="str">
        <f t="shared" si="73"/>
        <v/>
      </c>
      <c r="J142" s="60"/>
      <c r="K142" s="76" t="str">
        <f>IF(ISBLANK(J142),"",J142*$B142)</f>
        <v/>
      </c>
      <c r="L142" s="21"/>
      <c r="M142" s="76" t="str">
        <f t="shared" si="74"/>
        <v/>
      </c>
      <c r="N142" s="60"/>
      <c r="O142" s="76" t="str">
        <f t="shared" si="75"/>
        <v/>
      </c>
      <c r="P142" s="60"/>
      <c r="Q142" s="76" t="str">
        <f t="shared" si="55"/>
        <v/>
      </c>
      <c r="R142" s="76">
        <f t="shared" si="102"/>
        <v>0</v>
      </c>
      <c r="T142" s="165" t="s">
        <v>316</v>
      </c>
    </row>
    <row r="143" spans="1:20" x14ac:dyDescent="0.2">
      <c r="A143" s="77">
        <v>7.5</v>
      </c>
      <c r="B143">
        <v>105</v>
      </c>
      <c r="C143" s="204" t="s">
        <v>352</v>
      </c>
      <c r="D143" s="21"/>
      <c r="E143" s="76" t="str">
        <f t="shared" si="101"/>
        <v/>
      </c>
      <c r="F143" s="60"/>
      <c r="G143" s="76" t="str">
        <f t="shared" si="72"/>
        <v/>
      </c>
      <c r="H143" s="60"/>
      <c r="I143" s="76" t="str">
        <f t="shared" si="73"/>
        <v/>
      </c>
      <c r="J143" s="60"/>
      <c r="K143" s="76" t="str">
        <f>IF(ISBLANK(J143),"",J143*$B143)</f>
        <v/>
      </c>
      <c r="L143" s="21"/>
      <c r="M143" s="76" t="str">
        <f>IF(ISBLANK(L143),"",L143*$B143)</f>
        <v/>
      </c>
      <c r="N143" s="60"/>
      <c r="O143" s="76" t="str">
        <f t="shared" si="75"/>
        <v/>
      </c>
      <c r="P143" s="60"/>
      <c r="Q143" s="76" t="str">
        <f t="shared" si="55"/>
        <v/>
      </c>
      <c r="R143" s="76">
        <f t="shared" si="102"/>
        <v>0</v>
      </c>
      <c r="T143" s="165" t="s">
        <v>316</v>
      </c>
    </row>
    <row r="144" spans="1:20" x14ac:dyDescent="0.2">
      <c r="A144" s="77">
        <v>0</v>
      </c>
      <c r="B144">
        <v>16</v>
      </c>
      <c r="C144" s="204" t="s">
        <v>122</v>
      </c>
      <c r="D144" s="21">
        <v>1</v>
      </c>
      <c r="E144" s="76">
        <f t="shared" si="101"/>
        <v>16</v>
      </c>
      <c r="F144" s="60"/>
      <c r="G144" s="76" t="str">
        <f t="shared" si="72"/>
        <v/>
      </c>
      <c r="H144" s="60"/>
      <c r="I144" s="76" t="str">
        <f t="shared" si="73"/>
        <v/>
      </c>
      <c r="J144" s="60"/>
      <c r="K144" s="76" t="str">
        <f>IF(ISBLANK(J144),"",J144*$B144)</f>
        <v/>
      </c>
      <c r="L144" s="21"/>
      <c r="M144" s="76" t="str">
        <f>IF(ISBLANK(L144),"",L144*$B144)</f>
        <v/>
      </c>
      <c r="N144" s="60"/>
      <c r="O144" s="76" t="str">
        <f t="shared" si="75"/>
        <v/>
      </c>
      <c r="P144" s="60"/>
      <c r="Q144" s="76" t="str">
        <f t="shared" si="55"/>
        <v/>
      </c>
      <c r="R144" s="76">
        <f t="shared" si="102"/>
        <v>16</v>
      </c>
      <c r="T144" s="165" t="s">
        <v>316</v>
      </c>
    </row>
    <row r="145" spans="1:20" x14ac:dyDescent="0.2">
      <c r="A145" s="77">
        <v>0</v>
      </c>
      <c r="B145" s="3">
        <v>100</v>
      </c>
      <c r="C145" s="82" t="s">
        <v>214</v>
      </c>
      <c r="D145" s="21"/>
      <c r="E145" s="76" t="str">
        <f t="shared" si="101"/>
        <v/>
      </c>
      <c r="F145" s="21"/>
      <c r="G145" s="76" t="str">
        <f t="shared" si="72"/>
        <v/>
      </c>
      <c r="H145" s="21"/>
      <c r="I145" s="82" t="str">
        <f t="shared" si="73"/>
        <v/>
      </c>
      <c r="J145" s="21"/>
      <c r="K145" s="82" t="str">
        <f>IF(ISBLANK(J145),"",J145*$B145)</f>
        <v/>
      </c>
      <c r="L145" s="21"/>
      <c r="M145" s="82" t="str">
        <f>IF(ISBLANK(L145),"",L145*$B145)</f>
        <v/>
      </c>
      <c r="N145" s="21"/>
      <c r="O145" s="82" t="str">
        <f t="shared" si="75"/>
        <v/>
      </c>
      <c r="P145" s="21"/>
      <c r="Q145" s="82" t="str">
        <f t="shared" si="55"/>
        <v/>
      </c>
      <c r="R145" s="82">
        <f t="shared" si="102"/>
        <v>0</v>
      </c>
      <c r="T145" s="165" t="s">
        <v>316</v>
      </c>
    </row>
    <row r="146" spans="1:20" x14ac:dyDescent="0.2">
      <c r="A146" s="77"/>
      <c r="B146" s="3"/>
      <c r="C146" s="82" t="s">
        <v>65</v>
      </c>
      <c r="D146" s="21">
        <v>1</v>
      </c>
      <c r="E146" s="73"/>
      <c r="F146" s="21"/>
      <c r="G146" s="73"/>
      <c r="H146" s="21"/>
      <c r="I146" s="73"/>
      <c r="J146" s="21"/>
      <c r="K146" s="73"/>
      <c r="L146" s="21"/>
      <c r="M146" s="73"/>
      <c r="N146" s="21"/>
      <c r="O146" s="73"/>
      <c r="P146" s="21"/>
      <c r="Q146" s="73"/>
      <c r="R146" s="73"/>
    </row>
    <row r="147" spans="1:20" ht="16.5" thickBot="1" x14ac:dyDescent="0.3">
      <c r="A147" s="176"/>
      <c r="B147" s="177" t="s">
        <v>385</v>
      </c>
      <c r="C147" s="208" t="s">
        <v>106</v>
      </c>
      <c r="D147" s="178">
        <v>1</v>
      </c>
      <c r="E147" s="179"/>
      <c r="F147" s="178"/>
      <c r="G147" s="179"/>
      <c r="H147" s="178"/>
      <c r="I147" s="179"/>
      <c r="J147" s="178"/>
      <c r="K147" s="179"/>
      <c r="L147" s="178"/>
      <c r="M147" s="179"/>
      <c r="N147" s="178"/>
      <c r="O147" s="179"/>
      <c r="P147" s="178"/>
      <c r="Q147" s="179"/>
      <c r="R147" s="179" t="s">
        <v>40</v>
      </c>
      <c r="S147" s="180" t="s">
        <v>392</v>
      </c>
      <c r="T147" s="181"/>
    </row>
    <row r="148" spans="1:20" ht="15.75" x14ac:dyDescent="0.25">
      <c r="A148" s="133"/>
      <c r="B148" s="174">
        <v>5</v>
      </c>
      <c r="C148" s="209" t="s">
        <v>144</v>
      </c>
      <c r="D148" s="127">
        <f>portions!D146</f>
        <v>1</v>
      </c>
      <c r="E148" s="216"/>
      <c r="F148" s="127">
        <f>portions!F146</f>
        <v>0</v>
      </c>
      <c r="G148" s="216"/>
      <c r="H148" s="127">
        <f>portions!H146</f>
        <v>0</v>
      </c>
      <c r="I148" s="216"/>
      <c r="J148" s="127">
        <f>portions!J146</f>
        <v>0</v>
      </c>
      <c r="K148" s="216"/>
      <c r="L148" s="127">
        <f>portions!L146</f>
        <v>0</v>
      </c>
      <c r="M148" s="216"/>
      <c r="N148" s="127">
        <f>portions!N146</f>
        <v>0</v>
      </c>
      <c r="O148" s="216"/>
      <c r="P148" s="127">
        <f>portions!P146</f>
        <v>0</v>
      </c>
      <c r="Q148" s="216"/>
      <c r="R148" s="216">
        <f>portions!R146</f>
        <v>1</v>
      </c>
      <c r="S148" s="131">
        <v>35</v>
      </c>
    </row>
    <row r="149" spans="1:20" s="128" customFormat="1" ht="15.75" x14ac:dyDescent="0.25">
      <c r="A149" s="127"/>
      <c r="B149" s="173">
        <f>S181</f>
        <v>63.967999999999996</v>
      </c>
      <c r="C149" s="209" t="s">
        <v>305</v>
      </c>
      <c r="D149" s="127">
        <f>protein!D146</f>
        <v>1.1000000000000001</v>
      </c>
      <c r="E149" s="216"/>
      <c r="F149" s="127">
        <f>protein!F146</f>
        <v>0</v>
      </c>
      <c r="G149" s="216"/>
      <c r="H149" s="127">
        <f>protein!H146</f>
        <v>0</v>
      </c>
      <c r="I149" s="216"/>
      <c r="J149" s="127">
        <f>protein!J146</f>
        <v>0</v>
      </c>
      <c r="K149" s="216"/>
      <c r="L149" s="127">
        <f>protein!L146</f>
        <v>0</v>
      </c>
      <c r="M149" s="216"/>
      <c r="N149" s="127">
        <f>protein!N146</f>
        <v>0</v>
      </c>
      <c r="O149" s="216"/>
      <c r="P149" s="127">
        <f>protein!P146</f>
        <v>0</v>
      </c>
      <c r="Q149" s="216"/>
      <c r="R149" s="216">
        <f>protein!R146</f>
        <v>1.1000000000000001</v>
      </c>
      <c r="S149" s="131">
        <f>S181*7</f>
        <v>447.77599999999995</v>
      </c>
      <c r="T149" s="167"/>
    </row>
    <row r="150" spans="1:20" s="128" customFormat="1" ht="15.75" x14ac:dyDescent="0.25">
      <c r="A150" s="127"/>
      <c r="B150" s="173">
        <f>S182</f>
        <v>264.24956249999997</v>
      </c>
      <c r="C150" s="209" t="s">
        <v>304</v>
      </c>
      <c r="D150" s="127">
        <f>carbohydrates!D146</f>
        <v>31.2</v>
      </c>
      <c r="E150" s="216"/>
      <c r="F150" s="127">
        <f>carbohydrates!F146</f>
        <v>0</v>
      </c>
      <c r="G150" s="216"/>
      <c r="H150" s="127">
        <f>carbohydrates!H146</f>
        <v>0</v>
      </c>
      <c r="I150" s="216"/>
      <c r="J150" s="127">
        <f>carbohydrates!J146</f>
        <v>0</v>
      </c>
      <c r="K150" s="216"/>
      <c r="L150" s="127">
        <f>carbohydrates!L146</f>
        <v>0</v>
      </c>
      <c r="M150" s="216"/>
      <c r="N150" s="127">
        <f>carbohydrates!N146</f>
        <v>0</v>
      </c>
      <c r="O150" s="216"/>
      <c r="P150" s="127">
        <f>carbohydrates!P146</f>
        <v>0</v>
      </c>
      <c r="Q150" s="216"/>
      <c r="R150" s="216">
        <f>carbohydrates!R146</f>
        <v>31.2</v>
      </c>
      <c r="S150" s="131">
        <f>S182*7</f>
        <v>1849.7469374999998</v>
      </c>
      <c r="T150" s="167"/>
    </row>
    <row r="151" spans="1:20" s="128" customFormat="1" ht="15.75" x14ac:dyDescent="0.25">
      <c r="A151" s="185"/>
      <c r="B151" s="186">
        <f>S183</f>
        <v>58.722124999999991</v>
      </c>
      <c r="C151" s="210" t="s">
        <v>303</v>
      </c>
      <c r="D151" s="185">
        <f>Fat!D146</f>
        <v>1</v>
      </c>
      <c r="E151" s="217"/>
      <c r="F151" s="185">
        <f>Fat!F146</f>
        <v>0</v>
      </c>
      <c r="G151" s="217"/>
      <c r="H151" s="185">
        <f>Fat!H146</f>
        <v>0</v>
      </c>
      <c r="I151" s="217"/>
      <c r="J151" s="185">
        <f>Fat!J146</f>
        <v>0</v>
      </c>
      <c r="K151" s="217"/>
      <c r="L151" s="185">
        <f>Fat!L146</f>
        <v>0</v>
      </c>
      <c r="M151" s="217"/>
      <c r="N151" s="185">
        <f>Fat!N146</f>
        <v>0</v>
      </c>
      <c r="O151" s="217"/>
      <c r="P151" s="185">
        <f>Fat!P146</f>
        <v>0</v>
      </c>
      <c r="Q151" s="217"/>
      <c r="R151" s="234">
        <f>Fat!R146</f>
        <v>1</v>
      </c>
      <c r="S151" s="187">
        <f>S183*7</f>
        <v>411.05487499999992</v>
      </c>
      <c r="T151" s="188"/>
    </row>
    <row r="152" spans="1:20" s="128" customFormat="1" ht="15.75" x14ac:dyDescent="0.25">
      <c r="A152" s="127"/>
      <c r="B152" s="173">
        <f>(B171*0.06)/9</f>
        <v>14.093309999999997</v>
      </c>
      <c r="C152" s="209" t="s">
        <v>302</v>
      </c>
      <c r="D152" s="127">
        <f>'saturated fat'!D146</f>
        <v>0.71199999999999997</v>
      </c>
      <c r="E152" s="216"/>
      <c r="F152" s="127">
        <f>'saturated fat'!F146</f>
        <v>0</v>
      </c>
      <c r="G152" s="216"/>
      <c r="H152" s="127">
        <f>'saturated fat'!H146</f>
        <v>0</v>
      </c>
      <c r="I152" s="216"/>
      <c r="J152" s="127">
        <f>'saturated fat'!J146</f>
        <v>0</v>
      </c>
      <c r="K152" s="216"/>
      <c r="L152" s="127">
        <f>'saturated fat'!L146</f>
        <v>0</v>
      </c>
      <c r="M152" s="216"/>
      <c r="N152" s="127">
        <f>'saturated fat'!N146</f>
        <v>0</v>
      </c>
      <c r="O152" s="216"/>
      <c r="P152" s="127">
        <f>'saturated fat'!P146</f>
        <v>0</v>
      </c>
      <c r="Q152" s="216"/>
      <c r="R152" s="234">
        <f>'saturated fat'!R146</f>
        <v>0.71199999999999997</v>
      </c>
      <c r="S152" s="131">
        <f>20*7</f>
        <v>140</v>
      </c>
      <c r="T152" s="167"/>
    </row>
    <row r="153" spans="1:20" s="128" customFormat="1" ht="15.75" x14ac:dyDescent="0.25">
      <c r="A153" s="127"/>
      <c r="B153" s="174" t="s">
        <v>386</v>
      </c>
      <c r="C153" s="209" t="s">
        <v>301</v>
      </c>
      <c r="D153" s="127">
        <f>Fibre!D146</f>
        <v>2.6</v>
      </c>
      <c r="E153" s="216"/>
      <c r="F153" s="127">
        <f>Fibre!F146</f>
        <v>0</v>
      </c>
      <c r="G153" s="216"/>
      <c r="H153" s="127">
        <f>Fibre!H146</f>
        <v>0</v>
      </c>
      <c r="I153" s="216"/>
      <c r="J153" s="127">
        <f>Fibre!J146</f>
        <v>0</v>
      </c>
      <c r="K153" s="216"/>
      <c r="L153" s="127">
        <f>Fibre!L146</f>
        <v>0</v>
      </c>
      <c r="M153" s="216"/>
      <c r="N153" s="127">
        <f>Fibre!N146</f>
        <v>0</v>
      </c>
      <c r="O153" s="216"/>
      <c r="P153" s="127">
        <f>Fibre!P146</f>
        <v>0</v>
      </c>
      <c r="Q153" s="216"/>
      <c r="R153" s="234">
        <f>Fibre!R146</f>
        <v>2.6</v>
      </c>
      <c r="S153" s="131">
        <f>25*7</f>
        <v>175</v>
      </c>
      <c r="T153" s="167"/>
    </row>
    <row r="154" spans="1:20" s="128" customFormat="1" ht="15.75" x14ac:dyDescent="0.25">
      <c r="A154" s="127"/>
      <c r="B154" s="174" t="s">
        <v>393</v>
      </c>
      <c r="C154" s="209" t="s">
        <v>255</v>
      </c>
      <c r="D154" s="236">
        <f>Water!D146</f>
        <v>756.51</v>
      </c>
      <c r="E154" s="216"/>
      <c r="F154" s="236">
        <f>Water!F146</f>
        <v>0</v>
      </c>
      <c r="G154" s="216"/>
      <c r="H154" s="236">
        <f>Water!H146</f>
        <v>0</v>
      </c>
      <c r="I154" s="216"/>
      <c r="J154" s="236">
        <f>Water!J146</f>
        <v>0</v>
      </c>
      <c r="K154" s="216"/>
      <c r="L154" s="236">
        <f>Water!L146</f>
        <v>0</v>
      </c>
      <c r="M154" s="216"/>
      <c r="N154" s="236">
        <f>Water!N146</f>
        <v>0</v>
      </c>
      <c r="O154" s="216"/>
      <c r="P154" s="236">
        <f>Water!P146</f>
        <v>0</v>
      </c>
      <c r="Q154" s="216"/>
      <c r="R154" s="234">
        <f>Water!R146</f>
        <v>756.51</v>
      </c>
      <c r="S154" s="131">
        <f>7*2000</f>
        <v>14000</v>
      </c>
      <c r="T154" s="167"/>
    </row>
    <row r="155" spans="1:20" s="128" customFormat="1" ht="15.75" x14ac:dyDescent="0.25">
      <c r="A155" s="185"/>
      <c r="B155" s="189">
        <v>4</v>
      </c>
      <c r="C155" s="210" t="s">
        <v>137</v>
      </c>
      <c r="D155" s="185">
        <f>D128*2.84+D129*1.7+D130*0.9+D133*1+D134*1+D135*2.1+D136*2.1+D131</f>
        <v>0</v>
      </c>
      <c r="E155" s="219"/>
      <c r="F155" s="185">
        <f>F128*2.84+F129*1.7+F130*0.9+F133*1+F134*1+F135*2.1+F136*2.1+F131</f>
        <v>0</v>
      </c>
      <c r="G155" s="219"/>
      <c r="H155" s="185">
        <f>H128*2.84+H129*1.7+H130*0.9+H133*1+H134*1+H135*2.1+H136*2.1+H131</f>
        <v>0</v>
      </c>
      <c r="I155" s="219"/>
      <c r="J155" s="185">
        <f>J128*2.84+J129*1.7+J130*0.9+J133*1+J134*1+J135*2.1+J136*2.1+J131</f>
        <v>0</v>
      </c>
      <c r="K155" s="219"/>
      <c r="L155" s="185">
        <f>L128*2.84+L129*1.7+L130*0.9+L133*1+L134*1+L135*2.1+L136*2.1+L131</f>
        <v>0</v>
      </c>
      <c r="M155" s="219"/>
      <c r="N155" s="185">
        <f>N128*2.84+N129*1.7+N130*0.9+N133*1+N134*1+N135*2.1+N136*2.1+N131</f>
        <v>0</v>
      </c>
      <c r="O155" s="219"/>
      <c r="P155" s="185">
        <f>P128*2.84+P129*1.7+P130*0.9+P133*1+P134*1+P135*2.1+P136*2.1+P131</f>
        <v>0</v>
      </c>
      <c r="Q155" s="219"/>
      <c r="R155" s="234">
        <f>SUM(D155:Q155)</f>
        <v>0</v>
      </c>
      <c r="S155" s="190">
        <v>28</v>
      </c>
      <c r="T155" s="188"/>
    </row>
    <row r="156" spans="1:20" s="128" customFormat="1" ht="15.75" x14ac:dyDescent="0.25">
      <c r="A156" s="127"/>
      <c r="B156" s="174" t="s">
        <v>461</v>
      </c>
      <c r="C156" s="209" t="s">
        <v>168</v>
      </c>
      <c r="D156" s="127">
        <f>iron!D$146</f>
        <v>0.3</v>
      </c>
      <c r="E156" s="218"/>
      <c r="F156" s="127">
        <f>iron!F$146</f>
        <v>0</v>
      </c>
      <c r="G156" s="218"/>
      <c r="H156" s="127">
        <f>iron!H$146</f>
        <v>0</v>
      </c>
      <c r="I156" s="218"/>
      <c r="J156" s="127">
        <f>iron!J$146</f>
        <v>0</v>
      </c>
      <c r="K156" s="218"/>
      <c r="L156" s="127">
        <f>iron!L$146</f>
        <v>0</v>
      </c>
      <c r="M156" s="218"/>
      <c r="N156" s="127">
        <f>iron!N$146</f>
        <v>0</v>
      </c>
      <c r="O156" s="218"/>
      <c r="P156" s="127">
        <f>iron!P$146</f>
        <v>0</v>
      </c>
      <c r="Q156" s="218"/>
      <c r="R156" s="234">
        <f>iron!R$146</f>
        <v>0.3</v>
      </c>
      <c r="S156" s="148">
        <f>7*8</f>
        <v>56</v>
      </c>
      <c r="T156" s="167"/>
    </row>
    <row r="157" spans="1:20" s="128" customFormat="1" ht="15.75" x14ac:dyDescent="0.25">
      <c r="A157" s="127"/>
      <c r="B157" s="174" t="s">
        <v>528</v>
      </c>
      <c r="C157" s="209" t="s">
        <v>530</v>
      </c>
      <c r="D157" s="127">
        <f>Choline!D$146</f>
        <v>9.8000000000000007</v>
      </c>
      <c r="E157" s="218"/>
      <c r="F157" s="127">
        <f>Choline!F$146</f>
        <v>0</v>
      </c>
      <c r="G157" s="218"/>
      <c r="H157" s="127">
        <f>Choline!H$146</f>
        <v>0</v>
      </c>
      <c r="I157" s="218"/>
      <c r="J157" s="127">
        <f>Choline!J$146</f>
        <v>0</v>
      </c>
      <c r="K157" s="218"/>
      <c r="L157" s="127">
        <f>Choline!L$146</f>
        <v>0</v>
      </c>
      <c r="M157" s="218"/>
      <c r="N157" s="127">
        <f>Choline!N$146</f>
        <v>0</v>
      </c>
      <c r="O157" s="218"/>
      <c r="P157" s="127">
        <f>Choline!P$146</f>
        <v>0</v>
      </c>
      <c r="Q157" s="218"/>
      <c r="R157" s="234">
        <f>Choline!R$146</f>
        <v>9.8000000000000007</v>
      </c>
      <c r="S157" s="148">
        <f>7*500</f>
        <v>3500</v>
      </c>
      <c r="T157" s="167"/>
    </row>
    <row r="158" spans="1:20" s="128" customFormat="1" ht="15.75" x14ac:dyDescent="0.25">
      <c r="A158" s="127"/>
      <c r="B158" s="174">
        <v>90</v>
      </c>
      <c r="C158" s="209" t="s">
        <v>172</v>
      </c>
      <c r="D158" s="127">
        <f>'Vitamin C'!D146</f>
        <v>10.3</v>
      </c>
      <c r="E158" s="216"/>
      <c r="F158" s="127">
        <f>'Vitamin C'!F146</f>
        <v>0</v>
      </c>
      <c r="G158" s="216"/>
      <c r="H158" s="127">
        <f>'Vitamin C'!H146</f>
        <v>0</v>
      </c>
      <c r="I158" s="216"/>
      <c r="J158" s="127">
        <f>'Vitamin C'!J146</f>
        <v>0</v>
      </c>
      <c r="K158" s="216"/>
      <c r="L158" s="127">
        <f>'Vitamin C'!L146</f>
        <v>0</v>
      </c>
      <c r="M158" s="216"/>
      <c r="N158" s="127">
        <f>'Vitamin C'!N146</f>
        <v>0</v>
      </c>
      <c r="O158" s="216"/>
      <c r="P158" s="127">
        <f>'Vitamin C'!P146</f>
        <v>0</v>
      </c>
      <c r="Q158" s="216"/>
      <c r="R158" s="234">
        <f>'Vitamin C'!R146</f>
        <v>10.3</v>
      </c>
      <c r="S158" s="148">
        <f>7*90</f>
        <v>630</v>
      </c>
      <c r="T158" s="167"/>
    </row>
    <row r="159" spans="1:20" s="128" customFormat="1" ht="16.5" customHeight="1" x14ac:dyDescent="0.25">
      <c r="A159" s="127"/>
      <c r="B159" s="175">
        <v>900</v>
      </c>
      <c r="C159" s="209" t="s">
        <v>413</v>
      </c>
      <c r="D159" s="127">
        <f>'Vitamin A'!D146</f>
        <v>4</v>
      </c>
      <c r="E159" s="218"/>
      <c r="F159" s="127">
        <f>'Vitamin A'!F146</f>
        <v>0</v>
      </c>
      <c r="G159" s="218"/>
      <c r="H159" s="127">
        <f>'Vitamin A'!H146</f>
        <v>0</v>
      </c>
      <c r="I159" s="218"/>
      <c r="J159" s="127">
        <f>'Vitamin A'!J146</f>
        <v>0</v>
      </c>
      <c r="K159" s="218"/>
      <c r="L159" s="127">
        <f>'Vitamin A'!L146</f>
        <v>0</v>
      </c>
      <c r="M159" s="218"/>
      <c r="N159" s="127">
        <f>'Vitamin A'!N146</f>
        <v>0</v>
      </c>
      <c r="O159" s="218"/>
      <c r="P159" s="127">
        <f>'Vitamin A'!P146</f>
        <v>0</v>
      </c>
      <c r="Q159" s="218"/>
      <c r="R159" s="234">
        <f>'Vitamin A'!R146</f>
        <v>4</v>
      </c>
      <c r="S159" s="148">
        <f>900*7</f>
        <v>6300</v>
      </c>
      <c r="T159" s="167"/>
    </row>
    <row r="160" spans="1:20" s="128" customFormat="1" ht="16.5" customHeight="1" x14ac:dyDescent="0.25">
      <c r="A160" s="127"/>
      <c r="B160" s="175">
        <v>10</v>
      </c>
      <c r="C160" s="209" t="s">
        <v>513</v>
      </c>
      <c r="D160" s="127">
        <f>'Vitamin D'!D146</f>
        <v>1</v>
      </c>
      <c r="E160" s="82"/>
      <c r="F160" s="127">
        <f>'Vitamin D'!F146</f>
        <v>0</v>
      </c>
      <c r="G160" s="218"/>
      <c r="H160" s="127">
        <f>'Vitamin D'!H146</f>
        <v>0</v>
      </c>
      <c r="I160" s="218"/>
      <c r="J160" s="127">
        <f>'Vitamin D'!J146</f>
        <v>0</v>
      </c>
      <c r="K160" s="218"/>
      <c r="L160" s="127">
        <f>'Vitamin D'!L146</f>
        <v>0</v>
      </c>
      <c r="M160" s="218"/>
      <c r="N160" s="127">
        <f>'Vitamin D'!N146</f>
        <v>0</v>
      </c>
      <c r="O160" s="218"/>
      <c r="P160" s="127">
        <f>'Vitamin D'!P146</f>
        <v>0</v>
      </c>
      <c r="Q160" s="218"/>
      <c r="R160" s="243">
        <f>'Vitamin D'!R146</f>
        <v>1</v>
      </c>
      <c r="S160" s="148">
        <f>7*10</f>
        <v>70</v>
      </c>
      <c r="T160" s="167"/>
    </row>
    <row r="161" spans="1:20" s="128" customFormat="1" ht="15.75" x14ac:dyDescent="0.25">
      <c r="A161" s="185"/>
      <c r="B161" s="189">
        <v>6</v>
      </c>
      <c r="C161" s="210" t="s">
        <v>213</v>
      </c>
      <c r="D161" s="185">
        <f>'Sodium (Salt)'!D148</f>
        <v>0.04</v>
      </c>
      <c r="E161" s="219"/>
      <c r="F161" s="185">
        <f>'Sodium (Salt)'!F148</f>
        <v>0</v>
      </c>
      <c r="G161" s="219"/>
      <c r="H161" s="185">
        <f>'Sodium (Salt)'!H148</f>
        <v>0</v>
      </c>
      <c r="I161" s="219"/>
      <c r="J161" s="185">
        <f>'Sodium (Salt)'!J148</f>
        <v>0</v>
      </c>
      <c r="K161" s="219"/>
      <c r="L161" s="185">
        <f>'Sodium (Salt)'!L148</f>
        <v>0</v>
      </c>
      <c r="M161" s="219"/>
      <c r="N161" s="185">
        <f>'Sodium (Salt)'!N148</f>
        <v>0</v>
      </c>
      <c r="O161" s="219"/>
      <c r="P161" s="185">
        <f>'Sodium (Salt)'!P148</f>
        <v>0</v>
      </c>
      <c r="Q161" s="219"/>
      <c r="R161" s="234">
        <f>'Sodium (Salt)'!R148</f>
        <v>0.04</v>
      </c>
      <c r="S161" s="190">
        <f>7*6</f>
        <v>42</v>
      </c>
      <c r="T161" s="188"/>
    </row>
    <row r="162" spans="1:20" s="128" customFormat="1" ht="15.75" x14ac:dyDescent="0.25">
      <c r="A162" s="127"/>
      <c r="B162" s="173">
        <f>B171*5/100</f>
        <v>105.69982499999998</v>
      </c>
      <c r="C162" s="209" t="s">
        <v>238</v>
      </c>
      <c r="D162" s="127">
        <f>Sugar!D146</f>
        <v>28.23</v>
      </c>
      <c r="E162" s="218"/>
      <c r="F162" s="127">
        <f>Sugar!F146</f>
        <v>0</v>
      </c>
      <c r="G162" s="218"/>
      <c r="H162" s="127">
        <f>Sugar!H146</f>
        <v>0</v>
      </c>
      <c r="I162" s="218"/>
      <c r="J162" s="127">
        <f>Sugar!J146</f>
        <v>0</v>
      </c>
      <c r="K162" s="218"/>
      <c r="L162" s="127">
        <f>Sugar!L146</f>
        <v>0</v>
      </c>
      <c r="M162" s="218"/>
      <c r="N162" s="127">
        <f>Sugar!N146</f>
        <v>0</v>
      </c>
      <c r="O162" s="218"/>
      <c r="P162" s="127">
        <f>Sugar!P146</f>
        <v>0</v>
      </c>
      <c r="Q162" s="218"/>
      <c r="R162" s="234">
        <f>Sugar!R146</f>
        <v>28.23</v>
      </c>
      <c r="S162" s="148">
        <f>7*B162</f>
        <v>739.89877499999989</v>
      </c>
      <c r="T162" s="167"/>
    </row>
    <row r="163" spans="1:20" s="128" customFormat="1" ht="15.75" x14ac:dyDescent="0.25">
      <c r="A163" s="127"/>
      <c r="B163" s="174">
        <v>300</v>
      </c>
      <c r="C163" s="209" t="s">
        <v>227</v>
      </c>
      <c r="D163" s="127">
        <f>Cholesterol!D146</f>
        <v>0</v>
      </c>
      <c r="E163" s="218"/>
      <c r="F163" s="127">
        <f>Cholesterol!F146</f>
        <v>0</v>
      </c>
      <c r="G163" s="218"/>
      <c r="H163" s="127">
        <f>Cholesterol!H146</f>
        <v>0</v>
      </c>
      <c r="I163" s="218"/>
      <c r="J163" s="127">
        <f>Cholesterol!J146</f>
        <v>0</v>
      </c>
      <c r="K163" s="218"/>
      <c r="L163" s="127">
        <f>Cholesterol!L146</f>
        <v>0</v>
      </c>
      <c r="M163" s="218"/>
      <c r="N163" s="127">
        <f>Cholesterol!N146</f>
        <v>0</v>
      </c>
      <c r="O163" s="218"/>
      <c r="P163" s="127">
        <f>Cholesterol!P146</f>
        <v>0</v>
      </c>
      <c r="Q163" s="218"/>
      <c r="R163" s="234">
        <f>Cholesterol!R146</f>
        <v>0</v>
      </c>
      <c r="S163" s="148">
        <f>300*7</f>
        <v>2100</v>
      </c>
      <c r="T163" s="167"/>
    </row>
    <row r="164" spans="1:20" s="128" customFormat="1" ht="15.75" x14ac:dyDescent="0.25">
      <c r="A164" s="127"/>
      <c r="B164" s="174">
        <v>1000</v>
      </c>
      <c r="C164" s="209" t="s">
        <v>297</v>
      </c>
      <c r="D164" s="127">
        <f>Calcium!D146</f>
        <v>5</v>
      </c>
      <c r="E164" s="218"/>
      <c r="F164" s="127">
        <f>Calcium!F146</f>
        <v>0</v>
      </c>
      <c r="G164" s="218"/>
      <c r="H164" s="127">
        <f>Calcium!H146</f>
        <v>0</v>
      </c>
      <c r="I164" s="218"/>
      <c r="J164" s="127">
        <f>Calcium!J146</f>
        <v>0</v>
      </c>
      <c r="K164" s="218"/>
      <c r="L164" s="127">
        <f>Calcium!L146</f>
        <v>0</v>
      </c>
      <c r="M164" s="218"/>
      <c r="N164" s="127">
        <f>Calcium!N146</f>
        <v>0</v>
      </c>
      <c r="O164" s="218"/>
      <c r="P164" s="127">
        <f>Calcium!P146</f>
        <v>0</v>
      </c>
      <c r="Q164" s="218"/>
      <c r="R164" s="234">
        <f>Calcium!R146</f>
        <v>5</v>
      </c>
      <c r="S164" s="148">
        <f>1000*7</f>
        <v>7000</v>
      </c>
      <c r="T164" s="167"/>
    </row>
    <row r="165" spans="1:20" s="128" customFormat="1" ht="15.75" x14ac:dyDescent="0.25">
      <c r="A165" s="185"/>
      <c r="B165" s="189">
        <v>400</v>
      </c>
      <c r="C165" s="210" t="s">
        <v>225</v>
      </c>
      <c r="D165" s="185">
        <f>Magnesium!D146</f>
        <v>27</v>
      </c>
      <c r="E165" s="219"/>
      <c r="F165" s="185">
        <f>Magnesium!F146</f>
        <v>0</v>
      </c>
      <c r="G165" s="219"/>
      <c r="H165" s="185">
        <f>Magnesium!H146</f>
        <v>0</v>
      </c>
      <c r="I165" s="219"/>
      <c r="J165" s="185">
        <f>Magnesium!J146</f>
        <v>0</v>
      </c>
      <c r="K165" s="219"/>
      <c r="L165" s="185">
        <f>Magnesium!L146</f>
        <v>0</v>
      </c>
      <c r="M165" s="219"/>
      <c r="N165" s="185">
        <f>Magnesium!N146</f>
        <v>0</v>
      </c>
      <c r="O165" s="219"/>
      <c r="P165" s="185">
        <f>Magnesium!P146</f>
        <v>0</v>
      </c>
      <c r="Q165" s="219"/>
      <c r="R165" s="234">
        <f>Magnesium!R146</f>
        <v>27</v>
      </c>
      <c r="S165" s="190">
        <f>400*7</f>
        <v>2800</v>
      </c>
      <c r="T165" s="188"/>
    </row>
    <row r="166" spans="1:20" s="128" customFormat="1" ht="15.75" x14ac:dyDescent="0.25">
      <c r="A166" s="127"/>
      <c r="B166" s="174" t="s">
        <v>451</v>
      </c>
      <c r="C166" s="209" t="s">
        <v>298</v>
      </c>
      <c r="D166" s="127">
        <f>Potassium!D146</f>
        <v>358</v>
      </c>
      <c r="E166" s="242"/>
      <c r="F166" s="127">
        <f>Potassium!F146</f>
        <v>0</v>
      </c>
      <c r="G166" s="218"/>
      <c r="H166" s="127">
        <f>Potassium!H146</f>
        <v>0</v>
      </c>
      <c r="I166" s="218"/>
      <c r="J166" s="127">
        <f>Potassium!J146</f>
        <v>0</v>
      </c>
      <c r="K166" s="218"/>
      <c r="L166" s="127">
        <f>Potassium!L146</f>
        <v>0</v>
      </c>
      <c r="M166" s="218"/>
      <c r="N166" s="127">
        <f>Potassium!N146</f>
        <v>0</v>
      </c>
      <c r="O166" s="218"/>
      <c r="P166" s="127">
        <f>Potassium!P146</f>
        <v>0</v>
      </c>
      <c r="Q166" s="218"/>
      <c r="R166" s="234">
        <f>Potassium!R146</f>
        <v>358</v>
      </c>
      <c r="S166" s="172">
        <f>B166*7</f>
        <v>24500</v>
      </c>
      <c r="T166" s="167"/>
    </row>
    <row r="167" spans="1:20" s="128" customFormat="1" ht="15.75" x14ac:dyDescent="0.25">
      <c r="A167" s="127"/>
      <c r="B167" s="174">
        <v>1000</v>
      </c>
      <c r="C167" s="209" t="s">
        <v>299</v>
      </c>
      <c r="D167" s="127">
        <f>Phosphorus!D146</f>
        <v>22</v>
      </c>
      <c r="E167" s="218"/>
      <c r="F167" s="127">
        <f>Phosphorus!F146</f>
        <v>0</v>
      </c>
      <c r="G167" s="218"/>
      <c r="H167" s="127">
        <f>Phosphorus!H146</f>
        <v>0</v>
      </c>
      <c r="I167" s="218"/>
      <c r="J167" s="127">
        <f>Phosphorus!J146</f>
        <v>0</v>
      </c>
      <c r="K167" s="218"/>
      <c r="L167" s="127">
        <f>Phosphorus!L146</f>
        <v>0</v>
      </c>
      <c r="M167" s="218"/>
      <c r="N167" s="127">
        <f>Phosphorus!N146</f>
        <v>0</v>
      </c>
      <c r="O167" s="218"/>
      <c r="P167" s="127">
        <f>Phosphorus!P146</f>
        <v>0</v>
      </c>
      <c r="Q167" s="218"/>
      <c r="R167" s="234">
        <f>Phosphorus!R146</f>
        <v>22</v>
      </c>
      <c r="S167" s="148">
        <f>1000*7</f>
        <v>7000</v>
      </c>
      <c r="T167" s="167"/>
    </row>
    <row r="168" spans="1:20" s="128" customFormat="1" ht="15.75" x14ac:dyDescent="0.25">
      <c r="A168" s="127"/>
      <c r="B168" s="175">
        <v>2500</v>
      </c>
      <c r="C168" s="209" t="s">
        <v>348</v>
      </c>
      <c r="D168" s="127">
        <f>Water!D146</f>
        <v>756.51</v>
      </c>
      <c r="E168" s="218"/>
      <c r="F168" s="127">
        <f>Water!F146</f>
        <v>0</v>
      </c>
      <c r="G168" s="218"/>
      <c r="H168" s="127">
        <f>Water!H146</f>
        <v>0</v>
      </c>
      <c r="I168" s="218"/>
      <c r="J168" s="127">
        <f>Water!J146</f>
        <v>0</v>
      </c>
      <c r="K168" s="218"/>
      <c r="L168" s="127">
        <f>Water!L146</f>
        <v>0</v>
      </c>
      <c r="M168" s="218"/>
      <c r="N168" s="127">
        <f>Water!N146</f>
        <v>0</v>
      </c>
      <c r="O168" s="218"/>
      <c r="P168" s="127">
        <f>Water!P146</f>
        <v>0</v>
      </c>
      <c r="Q168" s="218"/>
      <c r="R168" s="234">
        <f>Water!R146</f>
        <v>756.51</v>
      </c>
      <c r="S168" s="148">
        <f>7*B168</f>
        <v>17500</v>
      </c>
      <c r="T168" s="167"/>
    </row>
    <row r="169" spans="1:20" s="128" customFormat="1" ht="16.5" thickBot="1" x14ac:dyDescent="0.3">
      <c r="A169" s="182"/>
      <c r="B169" s="183" t="s">
        <v>394</v>
      </c>
      <c r="C169" s="211" t="s">
        <v>300</v>
      </c>
      <c r="D169" s="182">
        <f>Zinc!D146</f>
        <v>0.15</v>
      </c>
      <c r="E169" s="220"/>
      <c r="F169" s="182">
        <f>Zinc!F146</f>
        <v>0</v>
      </c>
      <c r="G169" s="220"/>
      <c r="H169" s="182">
        <f>Zinc!H146</f>
        <v>0</v>
      </c>
      <c r="I169" s="220"/>
      <c r="J169" s="182">
        <f>Zinc!J146</f>
        <v>0</v>
      </c>
      <c r="K169" s="220"/>
      <c r="L169" s="182">
        <f>Zinc!L146</f>
        <v>0</v>
      </c>
      <c r="M169" s="220"/>
      <c r="N169" s="182">
        <f>Zinc!N146</f>
        <v>0</v>
      </c>
      <c r="O169" s="220"/>
      <c r="P169" s="182">
        <f>Zinc!P146</f>
        <v>0</v>
      </c>
      <c r="Q169" s="220"/>
      <c r="R169" s="234">
        <f>Zinc!R146</f>
        <v>0.15</v>
      </c>
      <c r="S169" s="191">
        <v>77</v>
      </c>
      <c r="T169" s="184"/>
    </row>
    <row r="170" spans="1:20" ht="15.75" x14ac:dyDescent="0.25">
      <c r="A170" s="116"/>
      <c r="B170" s="83" t="s">
        <v>3</v>
      </c>
      <c r="C170" s="212" t="s">
        <v>6</v>
      </c>
      <c r="D170" s="85"/>
      <c r="E170" s="230">
        <f>SUM(E4:E145)</f>
        <v>135</v>
      </c>
      <c r="F170" s="86"/>
      <c r="G170" s="230">
        <f>SUM(G4:G145)</f>
        <v>0</v>
      </c>
      <c r="H170" s="86"/>
      <c r="I170" s="230">
        <f>SUM(I4:I145)</f>
        <v>0</v>
      </c>
      <c r="J170" s="86"/>
      <c r="K170" s="230">
        <f>SUM(K4:K145)</f>
        <v>0</v>
      </c>
      <c r="L170" s="87"/>
      <c r="M170" s="230">
        <f>SUM(M4:M145)</f>
        <v>0</v>
      </c>
      <c r="N170" s="86"/>
      <c r="O170" s="230">
        <f>SUM(O4:O145)</f>
        <v>0</v>
      </c>
      <c r="P170" s="86"/>
      <c r="Q170" s="230">
        <f>SUM(Q4:Q145)</f>
        <v>0</v>
      </c>
      <c r="R170" s="230">
        <f>SUM(E170,G170,I170,K170,M170,O170,Q170)</f>
        <v>135</v>
      </c>
    </row>
    <row r="171" spans="1:20" x14ac:dyDescent="0.2">
      <c r="A171" s="116" t="s">
        <v>36</v>
      </c>
      <c r="B171" s="88">
        <f>M257</f>
        <v>2113.9964999999997</v>
      </c>
      <c r="C171" s="212" t="s">
        <v>32</v>
      </c>
      <c r="D171" s="85"/>
      <c r="E171" s="230">
        <f>$B171-E170</f>
        <v>1978.9964999999997</v>
      </c>
      <c r="F171" s="86"/>
      <c r="G171" s="230">
        <f>$B171-G170</f>
        <v>2113.9964999999997</v>
      </c>
      <c r="H171" s="86"/>
      <c r="I171" s="230">
        <f>$B171-I170</f>
        <v>2113.9964999999997</v>
      </c>
      <c r="J171" s="86"/>
      <c r="K171" s="230">
        <f>$B171-K170</f>
        <v>2113.9964999999997</v>
      </c>
      <c r="L171" s="86"/>
      <c r="M171" s="230">
        <f>$B171-M170</f>
        <v>2113.9964999999997</v>
      </c>
      <c r="N171" s="86"/>
      <c r="O171" s="230">
        <f>$B171-O170</f>
        <v>2113.9964999999997</v>
      </c>
      <c r="P171" s="86"/>
      <c r="Q171" s="230">
        <f>$B171-Q170</f>
        <v>2113.9964999999997</v>
      </c>
      <c r="R171" s="230">
        <f>7*B171</f>
        <v>14797.975499999999</v>
      </c>
    </row>
    <row r="172" spans="1:20" x14ac:dyDescent="0.2">
      <c r="A172" s="116"/>
      <c r="B172" s="84"/>
      <c r="C172" s="212" t="s">
        <v>33</v>
      </c>
      <c r="D172" s="85"/>
      <c r="E172" s="230">
        <f>IF(E170=0,E171,E171)</f>
        <v>1978.9964999999997</v>
      </c>
      <c r="F172" s="86"/>
      <c r="G172" s="230">
        <f>IF(G170=0,E172,E172+G171)</f>
        <v>1978.9964999999997</v>
      </c>
      <c r="H172" s="86"/>
      <c r="I172" s="230">
        <f>IF(I170=0,G172,G172+I171)</f>
        <v>1978.9964999999997</v>
      </c>
      <c r="J172" s="86"/>
      <c r="K172" s="230">
        <f>IF(K170=0,I172,I172+K171)</f>
        <v>1978.9964999999997</v>
      </c>
      <c r="L172" s="86"/>
      <c r="M172" s="230">
        <f>IF(M170=0,K172,K172+M171)</f>
        <v>1978.9964999999997</v>
      </c>
      <c r="N172" s="86"/>
      <c r="O172" s="230">
        <f>IF(O170=0,M172,M172+O171)</f>
        <v>1978.9964999999997</v>
      </c>
      <c r="P172" s="86"/>
      <c r="Q172" s="230">
        <f>IF(Q170=0,O172,O172+Q171)</f>
        <v>1978.9964999999997</v>
      </c>
      <c r="R172" s="230">
        <f>R171-R170</f>
        <v>14662.975499999999</v>
      </c>
    </row>
    <row r="173" spans="1:20" x14ac:dyDescent="0.2">
      <c r="A173" s="116" t="s">
        <v>37</v>
      </c>
      <c r="B173" s="89">
        <v>79.959999999999994</v>
      </c>
      <c r="C173" s="213" t="s">
        <v>15</v>
      </c>
      <c r="D173" s="85"/>
      <c r="E173" s="93">
        <f>B173</f>
        <v>79.959999999999994</v>
      </c>
      <c r="F173" s="85" t="str">
        <f>IF(SIGN(E171)=-1,(ABS(E171)/3500)/2.2+E173,"")</f>
        <v/>
      </c>
      <c r="G173" s="91">
        <f>IF(ISBLANK(F173),E173,IF(E177="no loss!",F173,E173-E177))</f>
        <v>79.702987467532466</v>
      </c>
      <c r="H173" s="85" t="str">
        <f>IF(SIGN(G171)=-1,(ABS(G171)/3500)/2.2+G173,"")</f>
        <v/>
      </c>
      <c r="I173" s="91">
        <f>IF(H173="",G173-G177,H173)</f>
        <v>79.428442467532463</v>
      </c>
      <c r="J173" s="85" t="str">
        <f>IF(SIGN(I171)=-1,(ABS(I171)/3500)/2.2+I173,"")</f>
        <v/>
      </c>
      <c r="K173" s="91">
        <f>IF(J173="",I173-I177,J173)</f>
        <v>79.15389746753246</v>
      </c>
      <c r="L173" s="85" t="str">
        <f>IF(SIGN(K171)=-1,(ABS(K171)/3500)/2.2+K173,"")</f>
        <v/>
      </c>
      <c r="M173" s="91">
        <f>IF(L173="",K173-K177,L173)</f>
        <v>78.879352467532456</v>
      </c>
      <c r="N173" s="85" t="str">
        <f>IF(SIGN(M171)=-1,(ABS(M171)/3500)/2.2+M173,"")</f>
        <v/>
      </c>
      <c r="O173" s="91">
        <f>IF(N173="",M173-M177,N173)</f>
        <v>78.604807467532453</v>
      </c>
      <c r="P173" s="85" t="str">
        <f>IF(SIGN(O171)=-1,(ABS(O171)/3500)/2.2+O173,"")</f>
        <v/>
      </c>
      <c r="Q173" s="91">
        <f>IF(P173="",O173-O177,P173)</f>
        <v>78.330262467532449</v>
      </c>
      <c r="R173" s="91">
        <f>IF(SIGN(Q171)=-1,(ABS(Q171)/3500)/2.2+Q173,Q173-Q177)</f>
        <v>78.055717467532446</v>
      </c>
    </row>
    <row r="174" spans="1:20" x14ac:dyDescent="0.2">
      <c r="A174" s="116"/>
      <c r="B174" s="8"/>
      <c r="C174" s="213" t="s">
        <v>16</v>
      </c>
      <c r="D174" s="85"/>
      <c r="E174" s="241">
        <f>E173*2.2</f>
        <v>175.91200000000001</v>
      </c>
      <c r="F174" s="85"/>
      <c r="G174" s="241">
        <f>G173*2.2</f>
        <v>175.34657242857145</v>
      </c>
      <c r="H174" s="85"/>
      <c r="I174" s="241">
        <f>I173*2.2</f>
        <v>174.74257342857143</v>
      </c>
      <c r="J174" s="85"/>
      <c r="K174" s="241">
        <f>K173*2.2</f>
        <v>174.13857442857142</v>
      </c>
      <c r="L174" s="85"/>
      <c r="M174" s="241">
        <f>M173*2.2</f>
        <v>173.53457542857143</v>
      </c>
      <c r="N174" s="85"/>
      <c r="O174" s="241">
        <f>O173*2.2</f>
        <v>172.93057642857141</v>
      </c>
      <c r="P174" s="85"/>
      <c r="Q174" s="241">
        <f>Q173*2.2</f>
        <v>172.3265774285714</v>
      </c>
      <c r="R174" s="241">
        <f>R173*2.2</f>
        <v>171.72257842857138</v>
      </c>
    </row>
    <row r="175" spans="1:20" x14ac:dyDescent="0.2">
      <c r="A175" s="116"/>
      <c r="B175" s="8"/>
      <c r="C175" s="213" t="s">
        <v>38</v>
      </c>
      <c r="D175" s="85"/>
      <c r="E175" s="92">
        <f>E174/14</f>
        <v>12.565142857142858</v>
      </c>
      <c r="F175" s="85"/>
      <c r="G175" s="92">
        <f>G174/14</f>
        <v>12.524755173469389</v>
      </c>
      <c r="H175" s="85"/>
      <c r="I175" s="92">
        <f>I174/14</f>
        <v>12.481612387755103</v>
      </c>
      <c r="J175" s="85"/>
      <c r="K175" s="92">
        <f>K174/14</f>
        <v>12.438469602040815</v>
      </c>
      <c r="L175" s="85"/>
      <c r="M175" s="92">
        <f>M174/14</f>
        <v>12.395326816326531</v>
      </c>
      <c r="N175" s="85"/>
      <c r="O175" s="92">
        <f>O174/14</f>
        <v>12.352184030612245</v>
      </c>
      <c r="P175" s="85"/>
      <c r="Q175" s="92">
        <f>Q174/14</f>
        <v>12.309041244897957</v>
      </c>
      <c r="R175" s="92">
        <f>R174/14</f>
        <v>12.265898459183671</v>
      </c>
    </row>
    <row r="176" spans="1:20" x14ac:dyDescent="0.2">
      <c r="A176" s="77"/>
      <c r="B176" s="2"/>
      <c r="C176" s="212" t="s">
        <v>23</v>
      </c>
      <c r="D176" s="21"/>
      <c r="E176" s="221">
        <f>IF(SIGN(E171)=-1,"no loss!",E171/3500)</f>
        <v>0.56542757142857136</v>
      </c>
      <c r="F176" s="50"/>
      <c r="G176" s="51">
        <f>IF(SIGN(G171)=-1,"no loss!",G171/3500)</f>
        <v>0.60399899999999995</v>
      </c>
      <c r="H176" s="50"/>
      <c r="I176" s="51">
        <f>IF(SIGN(I171)=-1,"no loss!",I171/3500)</f>
        <v>0.60399899999999995</v>
      </c>
      <c r="J176" s="50"/>
      <c r="K176" s="51">
        <f>IF(SIGN(K171)=-1,"no loss!",K171/3500)</f>
        <v>0.60399899999999995</v>
      </c>
      <c r="L176" s="50"/>
      <c r="M176" s="51">
        <f>IF(SIGN(M171)=-1,"no loss!",M171/3500)</f>
        <v>0.60399899999999995</v>
      </c>
      <c r="N176" s="50"/>
      <c r="O176" s="51">
        <f>IF(SIGN(O171)=-1,"no loss!",O171/3500)</f>
        <v>0.60399899999999995</v>
      </c>
      <c r="P176" s="50"/>
      <c r="Q176" s="51">
        <f>IF(SIGN(Q171)=-1,"no loss!",Q171/3500)</f>
        <v>0.60399899999999995</v>
      </c>
      <c r="R176" s="51"/>
    </row>
    <row r="177" spans="1:19" x14ac:dyDescent="0.2">
      <c r="A177" s="77"/>
      <c r="B177" s="2"/>
      <c r="C177" s="212" t="s">
        <v>24</v>
      </c>
      <c r="D177" s="21"/>
      <c r="E177" s="221">
        <f>IF(E176="no loss!","no loss!",E176/2.2)</f>
        <v>0.25701253246753242</v>
      </c>
      <c r="F177" s="50"/>
      <c r="G177" s="51">
        <f>IF(G176="no loss!","no loss!",G176/2.2)</f>
        <v>0.27454499999999998</v>
      </c>
      <c r="H177" s="50"/>
      <c r="I177" s="51">
        <f>IF(I176="no loss!","no loss!",I176/2.2)</f>
        <v>0.27454499999999998</v>
      </c>
      <c r="J177" s="50"/>
      <c r="K177" s="51">
        <f>IF(K176="no loss!","no loss!",K176/2.2)</f>
        <v>0.27454499999999998</v>
      </c>
      <c r="L177" s="50"/>
      <c r="M177" s="51">
        <f>IF(M176="no loss!","no loss!",M176/2.2)</f>
        <v>0.27454499999999998</v>
      </c>
      <c r="N177" s="50"/>
      <c r="O177" s="51">
        <f>IF(O176="no loss!","no loss!",O176/2.2)</f>
        <v>0.27454499999999998</v>
      </c>
      <c r="P177" s="50"/>
      <c r="Q177" s="51">
        <f>IF(Q176="no loss!","no loss!",Q176/2.2)</f>
        <v>0.27454499999999998</v>
      </c>
      <c r="R177" s="51"/>
    </row>
    <row r="178" spans="1:19" x14ac:dyDescent="0.2">
      <c r="A178" s="116"/>
      <c r="B178" s="8"/>
      <c r="C178" s="213" t="s">
        <v>17</v>
      </c>
      <c r="D178" s="85"/>
      <c r="E178" s="231">
        <f>SUM(E128:E136)</f>
        <v>0</v>
      </c>
      <c r="F178" s="90"/>
      <c r="G178" s="231">
        <f>SUM(G128:G136)</f>
        <v>0</v>
      </c>
      <c r="H178" s="85"/>
      <c r="I178" s="231">
        <f>SUM(I128:I136)</f>
        <v>0</v>
      </c>
      <c r="J178" s="85"/>
      <c r="K178" s="231">
        <f>SUM(K128:K136)</f>
        <v>0</v>
      </c>
      <c r="L178" s="85"/>
      <c r="M178" s="231">
        <f>SUM(M128:M136)</f>
        <v>0</v>
      </c>
      <c r="N178" s="85"/>
      <c r="O178" s="231">
        <f>SUM(O128:O136)</f>
        <v>0</v>
      </c>
      <c r="P178" s="85"/>
      <c r="Q178" s="231">
        <f>SUM(Q128:Q136)</f>
        <v>0</v>
      </c>
      <c r="R178" s="231">
        <f>SUM(E178:Q178)</f>
        <v>0</v>
      </c>
    </row>
    <row r="179" spans="1:19" x14ac:dyDescent="0.2">
      <c r="A179" s="116"/>
      <c r="B179" s="8"/>
      <c r="C179" s="213" t="s">
        <v>50</v>
      </c>
      <c r="D179" s="85" t="s">
        <v>145</v>
      </c>
      <c r="E179" s="93">
        <f>IF(E170=0,"",E178/E170)</f>
        <v>0</v>
      </c>
      <c r="F179" s="90"/>
      <c r="G179" s="93" t="str">
        <f>IF(G170=0,"",G178/G170)</f>
        <v/>
      </c>
      <c r="H179" s="90"/>
      <c r="I179" s="93" t="str">
        <f>IF(I170=0,"",I178/I170)</f>
        <v/>
      </c>
      <c r="J179" s="90"/>
      <c r="K179" s="93" t="str">
        <f>IF(K170=0,"",K178/K170)</f>
        <v/>
      </c>
      <c r="L179" s="90"/>
      <c r="M179" s="93" t="str">
        <f>IF(M170=0,"",M178/M170)</f>
        <v/>
      </c>
      <c r="N179" s="90"/>
      <c r="O179" s="93" t="str">
        <f>IF(O170=0,"",O178/O170)</f>
        <v/>
      </c>
      <c r="P179" s="90"/>
      <c r="Q179" s="93" t="str">
        <f>IF(Q170=0,"",Q178/Q170)</f>
        <v/>
      </c>
      <c r="R179" s="238">
        <f>IF(R170=0,"0",SUM(E178:Q178)/R170)</f>
        <v>0</v>
      </c>
    </row>
    <row r="180" spans="1:19" x14ac:dyDescent="0.2">
      <c r="A180" s="117"/>
      <c r="B180" s="95"/>
      <c r="C180" s="240" t="s">
        <v>452</v>
      </c>
      <c r="E180" s="60">
        <f>E173/($B$181)^2</f>
        <v>23.617674858223058</v>
      </c>
      <c r="F180" s="96"/>
      <c r="G180" s="60">
        <f t="shared" ref="G180:R180" si="138">G173/($B$181)^2</f>
        <v>23.541761421175703</v>
      </c>
      <c r="H180" s="96"/>
      <c r="I180" s="60">
        <f t="shared" si="138"/>
        <v>23.460669443387424</v>
      </c>
      <c r="K180" s="60">
        <f t="shared" si="138"/>
        <v>23.379577465599141</v>
      </c>
      <c r="L180" s="96"/>
      <c r="M180" s="60">
        <f t="shared" si="138"/>
        <v>23.298485487810861</v>
      </c>
      <c r="N180" s="96"/>
      <c r="O180" s="60">
        <f t="shared" si="138"/>
        <v>23.217393510022582</v>
      </c>
      <c r="P180" s="96"/>
      <c r="Q180" s="60">
        <f t="shared" si="138"/>
        <v>23.136301532234299</v>
      </c>
      <c r="R180" s="60">
        <f t="shared" si="138"/>
        <v>23.055209554446019</v>
      </c>
      <c r="S180" s="60"/>
    </row>
    <row r="181" spans="1:19" ht="15" x14ac:dyDescent="0.25">
      <c r="A181" s="116" t="s">
        <v>105</v>
      </c>
      <c r="B181" s="163">
        <v>1.84</v>
      </c>
      <c r="C181" s="97" t="s">
        <v>102</v>
      </c>
      <c r="E181" s="96"/>
      <c r="R181" s="110" t="s">
        <v>118</v>
      </c>
      <c r="S181" s="12">
        <f>E173*B261</f>
        <v>63.967999999999996</v>
      </c>
    </row>
    <row r="182" spans="1:19" x14ac:dyDescent="0.2">
      <c r="A182" s="116"/>
      <c r="C182" s="97"/>
      <c r="E182" s="96"/>
      <c r="R182" s="110" t="s">
        <v>152</v>
      </c>
      <c r="S182" s="12">
        <f>(B171*B262)/4</f>
        <v>264.24956249999997</v>
      </c>
    </row>
    <row r="183" spans="1:19" x14ac:dyDescent="0.2">
      <c r="C183" s="8" t="s">
        <v>41</v>
      </c>
      <c r="D183" s="98" t="s">
        <v>47</v>
      </c>
      <c r="E183" s="19"/>
      <c r="R183" s="12" t="s">
        <v>117</v>
      </c>
      <c r="S183" s="12">
        <f>(B171*25/100)/9</f>
        <v>58.722124999999991</v>
      </c>
    </row>
    <row r="184" spans="1:19" x14ac:dyDescent="0.2">
      <c r="C184" s="32" t="s">
        <v>42</v>
      </c>
      <c r="D184" s="34">
        <f>SUM(R7,R9,R13,R14,R15,R18,R23,R24,R27,R28,R29)+ SUM(R30,R41,R48,R49,R51*0.69,R52,R61,R70,R73,R89,R83,R71,R82,R84,R93,R96,R101,R102,R103,R104,R115,R118,R122,R124,R126,R140)+(R47/3)+R90*(30/237)+R65+R116+R43*0.77</f>
        <v>0</v>
      </c>
      <c r="R184" s="12" t="s">
        <v>178</v>
      </c>
      <c r="S184" s="12" t="s">
        <v>179</v>
      </c>
    </row>
    <row r="185" spans="1:19" x14ac:dyDescent="0.2">
      <c r="C185" s="20" t="s">
        <v>43</v>
      </c>
      <c r="D185" s="29">
        <f>SUM(R4,R6,R10,R12,R19,R54,R56,R60,R62,R67,R75,R76,R81*0.13,R91,R97,R98,R99,R106,R109)</f>
        <v>89</v>
      </c>
    </row>
    <row r="186" spans="1:19" x14ac:dyDescent="0.2">
      <c r="C186" s="46" t="s">
        <v>61</v>
      </c>
      <c r="D186" s="26">
        <f>SUM(R5,R20,R21,R22,R59,R69*0.73,R81*0.84,R94,R100,R108,R110,R114)+SUM(R47*0.333,R90*0.17,R105*0.73,R92*0.14)</f>
        <v>0</v>
      </c>
    </row>
    <row r="187" spans="1:19" x14ac:dyDescent="0.2">
      <c r="C187" s="161" t="s">
        <v>218</v>
      </c>
      <c r="D187" s="42">
        <f>SUM(R11,R16,R17,R63,R69*0.27,R113)+(R47/3)+(R43*0.23)</f>
        <v>0</v>
      </c>
    </row>
    <row r="188" spans="1:19" x14ac:dyDescent="0.2">
      <c r="C188" s="2" t="s">
        <v>44</v>
      </c>
      <c r="D188" s="52">
        <f>SUM(R31,R32,R33,R39,R40,R50,R64,R77,R78,R79,R80,R53,R127)+SUM(R90,R143,R142,R141,R105*0.27,R92*0.68)</f>
        <v>30</v>
      </c>
    </row>
    <row r="189" spans="1:19" x14ac:dyDescent="0.2">
      <c r="C189" s="66" t="s">
        <v>45</v>
      </c>
      <c r="D189" s="37">
        <f>SUM(R8,R57,R66,R74,R107,R112,R120,R121)</f>
        <v>0</v>
      </c>
    </row>
    <row r="190" spans="1:19" x14ac:dyDescent="0.2">
      <c r="C190" s="53" t="s">
        <v>46</v>
      </c>
      <c r="D190" s="55">
        <f>SUM(R42,R125)</f>
        <v>0</v>
      </c>
    </row>
    <row r="191" spans="1:19" x14ac:dyDescent="0.2">
      <c r="C191" s="78" t="s">
        <v>48</v>
      </c>
      <c r="D191" s="81">
        <f>SUM(R128:R137)</f>
        <v>0</v>
      </c>
    </row>
    <row r="192" spans="1:19" x14ac:dyDescent="0.2">
      <c r="C192" s="63" t="s">
        <v>49</v>
      </c>
      <c r="D192" s="65">
        <f>R55+R92*0.16</f>
        <v>0</v>
      </c>
    </row>
    <row r="193" spans="3:4" x14ac:dyDescent="0.2">
      <c r="C193" t="s">
        <v>125</v>
      </c>
      <c r="D193" s="74">
        <f>R144</f>
        <v>16</v>
      </c>
    </row>
    <row r="194" spans="3:4" x14ac:dyDescent="0.2">
      <c r="C194" s="58" t="s">
        <v>195</v>
      </c>
      <c r="D194" s="99">
        <f>R45+(R26*43/100)+(R51*31/100)+R68</f>
        <v>0</v>
      </c>
    </row>
    <row r="195" spans="3:4" x14ac:dyDescent="0.2">
      <c r="C195" s="48" t="s">
        <v>52</v>
      </c>
      <c r="D195" s="4">
        <f>R25+(R26*57/100)</f>
        <v>0</v>
      </c>
    </row>
    <row r="196" spans="3:4" x14ac:dyDescent="0.2">
      <c r="C196" s="70" t="s">
        <v>191</v>
      </c>
      <c r="D196" s="72">
        <f>R145+R44+R72</f>
        <v>0</v>
      </c>
    </row>
    <row r="197" spans="3:4" x14ac:dyDescent="0.2">
      <c r="C197" s="160" t="s">
        <v>217</v>
      </c>
      <c r="D197" s="232">
        <f>SUM(R85:R88)+R81*0.03</f>
        <v>0</v>
      </c>
    </row>
    <row r="200" spans="3:4" x14ac:dyDescent="0.2">
      <c r="C200" s="8"/>
      <c r="D200" s="98"/>
    </row>
    <row r="201" spans="3:4" x14ac:dyDescent="0.2">
      <c r="C201" s="3"/>
      <c r="D201" s="74"/>
    </row>
    <row r="202" spans="3:4" x14ac:dyDescent="0.2">
      <c r="C202" s="3"/>
      <c r="D202" s="74"/>
    </row>
    <row r="203" spans="3:4" x14ac:dyDescent="0.2">
      <c r="C203" s="3"/>
      <c r="D203" s="74"/>
    </row>
    <row r="204" spans="3:4" x14ac:dyDescent="0.2">
      <c r="C204" s="3"/>
      <c r="D204" s="74"/>
    </row>
    <row r="205" spans="3:4" x14ac:dyDescent="0.2">
      <c r="C205" s="3"/>
      <c r="D205" s="74"/>
    </row>
    <row r="206" spans="3:4" x14ac:dyDescent="0.2">
      <c r="C206" s="3"/>
      <c r="D206" s="74"/>
    </row>
    <row r="207" spans="3:4" x14ac:dyDescent="0.2">
      <c r="C207" s="3"/>
      <c r="D207" s="74"/>
    </row>
    <row r="208" spans="3:4" x14ac:dyDescent="0.2">
      <c r="C208" s="3"/>
      <c r="D208" s="74"/>
    </row>
    <row r="209" spans="1:20" x14ac:dyDescent="0.2">
      <c r="C209" s="3"/>
      <c r="D209" s="74"/>
    </row>
    <row r="210" spans="1:20" x14ac:dyDescent="0.2">
      <c r="C210" s="3"/>
      <c r="D210" s="74"/>
    </row>
    <row r="211" spans="1:20" x14ac:dyDescent="0.2">
      <c r="C211" s="3"/>
      <c r="D211" s="74"/>
    </row>
    <row r="212" spans="1:20" x14ac:dyDescent="0.2">
      <c r="C212" s="101"/>
      <c r="D212" s="74"/>
    </row>
    <row r="213" spans="1:20" s="102" customFormat="1" x14ac:dyDescent="0.2">
      <c r="A213" s="104"/>
      <c r="C213"/>
      <c r="D213"/>
      <c r="E213" s="103"/>
      <c r="J213" s="104"/>
      <c r="R213" s="103"/>
      <c r="S213" s="103"/>
      <c r="T213" s="165"/>
    </row>
    <row r="217" spans="1:20" x14ac:dyDescent="0.2"/>
    <row r="218" spans="1:20" x14ac:dyDescent="0.2">
      <c r="C218" s="24" t="s">
        <v>62</v>
      </c>
      <c r="D218" s="26">
        <f>D186</f>
        <v>0</v>
      </c>
    </row>
    <row r="219" spans="1:20" x14ac:dyDescent="0.2">
      <c r="C219" s="32" t="s">
        <v>42</v>
      </c>
      <c r="D219" s="34">
        <f>D184</f>
        <v>0</v>
      </c>
    </row>
    <row r="220" spans="1:20" x14ac:dyDescent="0.2">
      <c r="C220" s="20" t="s">
        <v>63</v>
      </c>
      <c r="D220" s="29">
        <f>D185</f>
        <v>89</v>
      </c>
    </row>
    <row r="221" spans="1:20" x14ac:dyDescent="0.2">
      <c r="C221" s="2" t="s">
        <v>85</v>
      </c>
      <c r="D221" s="52">
        <f>D188</f>
        <v>30</v>
      </c>
    </row>
    <row r="222" spans="1:20" x14ac:dyDescent="0.2">
      <c r="A222"/>
      <c r="C222" s="40" t="s">
        <v>78</v>
      </c>
      <c r="D222" s="42">
        <f>D187+D190+D192+D189+D197</f>
        <v>0</v>
      </c>
    </row>
    <row r="223" spans="1:20" x14ac:dyDescent="0.2">
      <c r="C223" s="58" t="s">
        <v>64</v>
      </c>
      <c r="D223" s="99">
        <f>D194+D195</f>
        <v>0</v>
      </c>
    </row>
    <row r="224" spans="1:20" x14ac:dyDescent="0.2">
      <c r="C224" s="9" t="s">
        <v>70</v>
      </c>
      <c r="D224" s="100">
        <f>SUM(D218:D223)</f>
        <v>119</v>
      </c>
    </row>
    <row r="225" spans="2:3" x14ac:dyDescent="0.2">
      <c r="C225" s="3"/>
    </row>
    <row r="226" spans="2:3" x14ac:dyDescent="0.2">
      <c r="B226" s="112" t="s">
        <v>219</v>
      </c>
    </row>
    <row r="227" spans="2:3" x14ac:dyDescent="0.2">
      <c r="C227" s="3"/>
    </row>
    <row r="228" spans="2:3" x14ac:dyDescent="0.2">
      <c r="C228" s="3"/>
    </row>
    <row r="229" spans="2:3" x14ac:dyDescent="0.2">
      <c r="C229" s="3"/>
    </row>
    <row r="232" spans="2:3" x14ac:dyDescent="0.2">
      <c r="C232" t="s">
        <v>79</v>
      </c>
    </row>
    <row r="233" spans="2:3" x14ac:dyDescent="0.2">
      <c r="C233" s="140" t="s">
        <v>147</v>
      </c>
    </row>
    <row r="234" spans="2:3" x14ac:dyDescent="0.2">
      <c r="C234" s="102" t="s">
        <v>148</v>
      </c>
    </row>
    <row r="235" spans="2:3" x14ac:dyDescent="0.2">
      <c r="C235" s="102"/>
    </row>
    <row r="236" spans="2:3" x14ac:dyDescent="0.2">
      <c r="C236" t="s">
        <v>83</v>
      </c>
    </row>
    <row r="237" spans="2:3" x14ac:dyDescent="0.2">
      <c r="C237" t="s">
        <v>404</v>
      </c>
    </row>
    <row r="238" spans="2:3" x14ac:dyDescent="0.2">
      <c r="C238" s="102" t="s">
        <v>395</v>
      </c>
    </row>
    <row r="241" spans="1:20" x14ac:dyDescent="0.2">
      <c r="C241" s="8"/>
    </row>
    <row r="242" spans="1:20" x14ac:dyDescent="0.2">
      <c r="C242" s="8" t="s">
        <v>220</v>
      </c>
    </row>
    <row r="243" spans="1:20" x14ac:dyDescent="0.2">
      <c r="C243" s="3"/>
    </row>
    <row r="244" spans="1:20" s="106" customFormat="1" x14ac:dyDescent="0.2">
      <c r="A244" s="109"/>
      <c r="C244" s="106" t="s">
        <v>103</v>
      </c>
      <c r="D244" s="107"/>
      <c r="E244" s="108"/>
      <c r="J244" s="109"/>
      <c r="R244" s="108"/>
      <c r="S244" s="108"/>
      <c r="T244" s="168"/>
    </row>
    <row r="247" spans="1:20" x14ac:dyDescent="0.2">
      <c r="C247" t="s">
        <v>121</v>
      </c>
    </row>
    <row r="250" spans="1:20" x14ac:dyDescent="0.2">
      <c r="C250" s="3"/>
    </row>
    <row r="251" spans="1:20" ht="15" x14ac:dyDescent="0.25">
      <c r="A251" t="s">
        <v>129</v>
      </c>
      <c r="B251" s="163">
        <v>80</v>
      </c>
      <c r="C251" t="s">
        <v>108</v>
      </c>
    </row>
    <row r="252" spans="1:20" x14ac:dyDescent="0.2">
      <c r="C252" s="102" t="s">
        <v>400</v>
      </c>
      <c r="D252"/>
      <c r="E252"/>
      <c r="H252" t="s">
        <v>109</v>
      </c>
      <c r="J252" s="42">
        <f>(66+13.7*E173)+(5*B181*100)-6.8*B251</f>
        <v>1537.4519999999998</v>
      </c>
      <c r="R252"/>
    </row>
    <row r="253" spans="1:20" x14ac:dyDescent="0.2">
      <c r="C253" s="157" t="s">
        <v>401</v>
      </c>
      <c r="G253" s="21"/>
      <c r="H253" t="s">
        <v>109</v>
      </c>
      <c r="J253" s="42">
        <f>(655+9.6*E173+1.8*B181*100)-(4.7*B251)</f>
        <v>1377.816</v>
      </c>
    </row>
    <row r="254" spans="1:20" x14ac:dyDescent="0.2">
      <c r="D254"/>
      <c r="E254"/>
      <c r="J254"/>
      <c r="M254" t="s">
        <v>115</v>
      </c>
      <c r="N254" t="s">
        <v>116</v>
      </c>
      <c r="R254"/>
    </row>
    <row r="255" spans="1:20" x14ac:dyDescent="0.2">
      <c r="C255" s="8" t="s">
        <v>136</v>
      </c>
    </row>
    <row r="256" spans="1:20" x14ac:dyDescent="0.2">
      <c r="A256" s="96" t="s">
        <v>107</v>
      </c>
      <c r="C256" t="s">
        <v>110</v>
      </c>
      <c r="K256" t="s">
        <v>114</v>
      </c>
      <c r="M256" s="42">
        <f>J252*1.2</f>
        <v>1844.9423999999997</v>
      </c>
      <c r="N256" s="40">
        <f>J253*1.2</f>
        <v>1653.3792000000001</v>
      </c>
    </row>
    <row r="257" spans="1:14" x14ac:dyDescent="0.2">
      <c r="A257" s="96" t="s">
        <v>130</v>
      </c>
      <c r="C257" t="s">
        <v>111</v>
      </c>
      <c r="K257" t="s">
        <v>114</v>
      </c>
      <c r="M257" s="42">
        <f>1.375*J252</f>
        <v>2113.9964999999997</v>
      </c>
      <c r="N257" s="40">
        <f>1.375*J253</f>
        <v>1894.4970000000001</v>
      </c>
    </row>
    <row r="259" spans="1:14" x14ac:dyDescent="0.2">
      <c r="A259" s="96" t="s">
        <v>131</v>
      </c>
      <c r="C259" t="s">
        <v>112</v>
      </c>
      <c r="K259" t="s">
        <v>114</v>
      </c>
      <c r="M259" s="42">
        <f>1.725*J252</f>
        <v>2652.1046999999999</v>
      </c>
      <c r="N259" s="40">
        <f>1.725*J252</f>
        <v>2652.1046999999999</v>
      </c>
    </row>
    <row r="260" spans="1:14" x14ac:dyDescent="0.2">
      <c r="A260" s="96" t="s">
        <v>132</v>
      </c>
      <c r="C260" t="s">
        <v>113</v>
      </c>
      <c r="K260" t="s">
        <v>114</v>
      </c>
      <c r="M260" s="42">
        <f>1.9*J252</f>
        <v>2921.1587999999992</v>
      </c>
      <c r="N260" s="40">
        <f>1.9*J253</f>
        <v>2617.8503999999998</v>
      </c>
    </row>
    <row r="261" spans="1:14" ht="15" x14ac:dyDescent="0.25">
      <c r="A261" s="96" t="s">
        <v>439</v>
      </c>
      <c r="B261" s="235">
        <v>0.8</v>
      </c>
      <c r="C261" s="102" t="s">
        <v>460</v>
      </c>
      <c r="J261" s="104"/>
    </row>
    <row r="262" spans="1:14" ht="15" x14ac:dyDescent="0.25">
      <c r="A262" s="96" t="s">
        <v>454</v>
      </c>
      <c r="B262" s="235">
        <v>0.5</v>
      </c>
      <c r="C262" s="102" t="s">
        <v>466</v>
      </c>
      <c r="J262" s="104"/>
    </row>
    <row r="263" spans="1:14" x14ac:dyDescent="0.2">
      <c r="C263" s="102"/>
      <c r="J263" s="104"/>
    </row>
    <row r="303" spans="1:20" s="144" customFormat="1" ht="15" x14ac:dyDescent="0.2">
      <c r="A303" s="143"/>
      <c r="D303" s="6"/>
      <c r="E303" s="145"/>
      <c r="J303" s="143"/>
      <c r="R303" s="145"/>
      <c r="S303" s="145"/>
      <c r="T303" s="169"/>
    </row>
  </sheetData>
  <phoneticPr fontId="12" type="noConversion"/>
  <conditionalFormatting sqref="D149 F149 H149 J149 L149 N149 P149">
    <cfRule type="expression" dxfId="85" priority="267">
      <formula>D149&lt;$S$181</formula>
    </cfRule>
  </conditionalFormatting>
  <conditionalFormatting sqref="F149">
    <cfRule type="expression" dxfId="84" priority="266">
      <formula>F149&lt;U181</formula>
    </cfRule>
  </conditionalFormatting>
  <conditionalFormatting sqref="H149">
    <cfRule type="expression" dxfId="83" priority="265">
      <formula>H149&lt;W181</formula>
    </cfRule>
  </conditionalFormatting>
  <conditionalFormatting sqref="J149">
    <cfRule type="expression" dxfId="82" priority="264">
      <formula>J149&lt;Y181</formula>
    </cfRule>
  </conditionalFormatting>
  <conditionalFormatting sqref="L149">
    <cfRule type="expression" dxfId="81" priority="263">
      <formula>L149&lt;AA181</formula>
    </cfRule>
  </conditionalFormatting>
  <conditionalFormatting sqref="N149">
    <cfRule type="expression" dxfId="80" priority="262">
      <formula>N149&lt;AC181</formula>
    </cfRule>
  </conditionalFormatting>
  <conditionalFormatting sqref="H149">
    <cfRule type="expression" dxfId="79" priority="260">
      <formula>H149&lt;W181</formula>
    </cfRule>
  </conditionalFormatting>
  <conditionalFormatting sqref="J149">
    <cfRule type="expression" dxfId="78" priority="258">
      <formula>J149&lt;Y181</formula>
    </cfRule>
  </conditionalFormatting>
  <conditionalFormatting sqref="L149">
    <cfRule type="expression" dxfId="77" priority="256">
      <formula>L149&lt;AA181</formula>
    </cfRule>
  </conditionalFormatting>
  <conditionalFormatting sqref="N149">
    <cfRule type="expression" dxfId="76" priority="254">
      <formula>N149&lt;AC181</formula>
    </cfRule>
  </conditionalFormatting>
  <conditionalFormatting sqref="P149">
    <cfRule type="expression" dxfId="75" priority="252">
      <formula>P149&lt;AE181</formula>
    </cfRule>
  </conditionalFormatting>
  <conditionalFormatting sqref="D148 F148 H148 J148 L148 N148 P148">
    <cfRule type="cellIs" dxfId="74" priority="250" operator="lessThan">
      <formula>5</formula>
    </cfRule>
  </conditionalFormatting>
  <conditionalFormatting sqref="D150 F150 H150 J150 L150 N150 P150">
    <cfRule type="expression" dxfId="73" priority="243">
      <formula>D150&lt;130</formula>
    </cfRule>
  </conditionalFormatting>
  <conditionalFormatting sqref="D151 F151 H151 J151 L151 N151 P151">
    <cfRule type="expression" dxfId="72" priority="236">
      <formula>D151&lt;$S$183</formula>
    </cfRule>
  </conditionalFormatting>
  <conditionalFormatting sqref="D152">
    <cfRule type="cellIs" dxfId="71" priority="229" operator="greaterThan">
      <formula>B152</formula>
    </cfRule>
  </conditionalFormatting>
  <conditionalFormatting sqref="D153 F153 H153 J153 L153 N153 P153">
    <cfRule type="cellIs" dxfId="70" priority="222" operator="lessThan">
      <formula>20</formula>
    </cfRule>
  </conditionalFormatting>
  <conditionalFormatting sqref="D154 F154 H154 J154 L154 N154 P154 D168 F168 H168 J168 L168 N168 P168">
    <cfRule type="cellIs" dxfId="69" priority="215" operator="lessThan">
      <formula>2000</formula>
    </cfRule>
  </conditionalFormatting>
  <conditionalFormatting sqref="D156:D157 F157 H157 J157 L157 N157 P157">
    <cfRule type="cellIs" dxfId="68" priority="201" operator="lessThan">
      <formula>7.5</formula>
    </cfRule>
  </conditionalFormatting>
  <conditionalFormatting sqref="F156 H156 J156 L156 N156 P156 D169 F169 H169 J169 L169 N169 P169">
    <cfRule type="cellIs" dxfId="67" priority="200" operator="lessThan">
      <formula>8</formula>
    </cfRule>
  </conditionalFormatting>
  <conditionalFormatting sqref="D158 F158 H158 J158 L158 N158 P158">
    <cfRule type="cellIs" dxfId="66" priority="194" operator="lessThan">
      <formula>75</formula>
    </cfRule>
  </conditionalFormatting>
  <conditionalFormatting sqref="D161 F161 H161 J161 L161 N161 P161">
    <cfRule type="cellIs" dxfId="65" priority="180" operator="greaterThan">
      <formula>6</formula>
    </cfRule>
  </conditionalFormatting>
  <conditionalFormatting sqref="D163">
    <cfRule type="cellIs" dxfId="64" priority="33" operator="greaterThan">
      <formula>300</formula>
    </cfRule>
    <cfRule type="cellIs" dxfId="63" priority="173" operator="lessThan">
      <formula>250</formula>
    </cfRule>
  </conditionalFormatting>
  <conditionalFormatting sqref="F163 H163 J163 L163 N163 P163">
    <cfRule type="cellIs" dxfId="62" priority="172" operator="greaterThan">
      <formula>300</formula>
    </cfRule>
  </conditionalFormatting>
  <conditionalFormatting sqref="D164 F164 H164 J164 L164 N164 P164 D167 F167 H167 J167 L167 N167 P167">
    <cfRule type="cellIs" dxfId="61" priority="166" operator="lessThan">
      <formula>900</formula>
    </cfRule>
  </conditionalFormatting>
  <conditionalFormatting sqref="D165 F165 H165 J165 L165 N165 P165">
    <cfRule type="cellIs" dxfId="60" priority="159" operator="lessThan">
      <formula>350</formula>
    </cfRule>
  </conditionalFormatting>
  <conditionalFormatting sqref="D166 F166 H166 J166 L166 N166 P166">
    <cfRule type="cellIs" dxfId="59" priority="152" operator="lessThan">
      <formula>3500</formula>
    </cfRule>
  </conditionalFormatting>
  <conditionalFormatting sqref="F169 H169 J169 L169 N169 P169">
    <cfRule type="cellIs" dxfId="58" priority="137" operator="lessThan">
      <formula>10</formula>
    </cfRule>
  </conditionalFormatting>
  <conditionalFormatting sqref="E151">
    <cfRule type="expression" dxfId="57" priority="118">
      <formula>D151&gt;$S$183</formula>
    </cfRule>
  </conditionalFormatting>
  <conditionalFormatting sqref="G151">
    <cfRule type="expression" dxfId="56" priority="117">
      <formula>F151&gt;$S$183</formula>
    </cfRule>
  </conditionalFormatting>
  <conditionalFormatting sqref="K151">
    <cfRule type="expression" dxfId="55" priority="109">
      <formula>J151&gt;$S$183</formula>
    </cfRule>
  </conditionalFormatting>
  <conditionalFormatting sqref="M151">
    <cfRule type="expression" dxfId="54" priority="108">
      <formula>L151&gt;$S$183</formula>
    </cfRule>
  </conditionalFormatting>
  <conditionalFormatting sqref="O151">
    <cfRule type="expression" dxfId="53" priority="107">
      <formula>N151&gt;$S$183</formula>
    </cfRule>
  </conditionalFormatting>
  <conditionalFormatting sqref="Q151">
    <cfRule type="expression" dxfId="52" priority="106">
      <formula>P151&gt;$S$183</formula>
    </cfRule>
  </conditionalFormatting>
  <conditionalFormatting sqref="I151">
    <cfRule type="expression" dxfId="51" priority="104">
      <formula>H151&gt;$S$183</formula>
    </cfRule>
  </conditionalFormatting>
  <conditionalFormatting sqref="F163 H163 J163 L163 N163 P163">
    <cfRule type="cellIs" dxfId="50" priority="103" operator="lessThan">
      <formula>250</formula>
    </cfRule>
  </conditionalFormatting>
  <conditionalFormatting sqref="K151">
    <cfRule type="expression" dxfId="49" priority="97">
      <formula>J151&gt;$S$183</formula>
    </cfRule>
  </conditionalFormatting>
  <conditionalFormatting sqref="M151">
    <cfRule type="expression" dxfId="48" priority="96">
      <formula>L151&gt;$S$183</formula>
    </cfRule>
  </conditionalFormatting>
  <conditionalFormatting sqref="O151">
    <cfRule type="expression" dxfId="47" priority="95">
      <formula>N151&gt;$S$183</formula>
    </cfRule>
  </conditionalFormatting>
  <conditionalFormatting sqref="Q151">
    <cfRule type="expression" dxfId="46" priority="94">
      <formula>P151&gt;$S$183</formula>
    </cfRule>
  </conditionalFormatting>
  <conditionalFormatting sqref="R151">
    <cfRule type="cellIs" dxfId="45" priority="25" operator="greaterThan">
      <formula>S151</formula>
    </cfRule>
    <cfRule type="cellIs" dxfId="44" priority="29" operator="lessThan">
      <formula>S151</formula>
    </cfRule>
  </conditionalFormatting>
  <conditionalFormatting sqref="E152">
    <cfRule type="expression" dxfId="43" priority="89">
      <formula>D152&gt;$B$152+10</formula>
    </cfRule>
  </conditionalFormatting>
  <conditionalFormatting sqref="K152">
    <cfRule type="expression" dxfId="42" priority="75">
      <formula>J152&gt;$B$152+10</formula>
    </cfRule>
  </conditionalFormatting>
  <conditionalFormatting sqref="M152">
    <cfRule type="expression" dxfId="41" priority="74">
      <formula>L152&gt;$B$152+10</formula>
    </cfRule>
  </conditionalFormatting>
  <conditionalFormatting sqref="O152">
    <cfRule type="expression" dxfId="40" priority="73">
      <formula>N152&gt;$B$152+10</formula>
    </cfRule>
  </conditionalFormatting>
  <conditionalFormatting sqref="Q152">
    <cfRule type="expression" dxfId="39" priority="72">
      <formula>P152&gt;$B$152+10</formula>
    </cfRule>
  </conditionalFormatting>
  <conditionalFormatting sqref="F152">
    <cfRule type="cellIs" dxfId="38" priority="70" operator="greaterThan">
      <formula>B152</formula>
    </cfRule>
  </conditionalFormatting>
  <conditionalFormatting sqref="J152">
    <cfRule type="cellIs" dxfId="37" priority="68" operator="greaterThan">
      <formula>B152</formula>
    </cfRule>
  </conditionalFormatting>
  <conditionalFormatting sqref="N152">
    <cfRule type="cellIs" dxfId="36" priority="66" operator="greaterThan">
      <formula>B152</formula>
    </cfRule>
  </conditionalFormatting>
  <conditionalFormatting sqref="P152">
    <cfRule type="cellIs" dxfId="35" priority="65" operator="greaterThan">
      <formula>B152</formula>
    </cfRule>
  </conditionalFormatting>
  <conditionalFormatting sqref="G152">
    <cfRule type="expression" dxfId="34" priority="64">
      <formula>F152&gt;$B$152+10</formula>
    </cfRule>
  </conditionalFormatting>
  <conditionalFormatting sqref="K152">
    <cfRule type="expression" dxfId="33" priority="62">
      <formula>J152&gt;$B$152+10</formula>
    </cfRule>
  </conditionalFormatting>
  <conditionalFormatting sqref="M152">
    <cfRule type="expression" dxfId="32" priority="61">
      <formula>L152&gt;$B$152+10</formula>
    </cfRule>
  </conditionalFormatting>
  <conditionalFormatting sqref="O152">
    <cfRule type="expression" dxfId="31" priority="60">
      <formula>N152&gt;$B$152+10</formula>
    </cfRule>
  </conditionalFormatting>
  <conditionalFormatting sqref="Q152">
    <cfRule type="expression" dxfId="30" priority="59">
      <formula>P152&gt;$B$152+10</formula>
    </cfRule>
  </conditionalFormatting>
  <conditionalFormatting sqref="I152">
    <cfRule type="expression" dxfId="29" priority="36">
      <formula>H152&gt;$B$152+10</formula>
    </cfRule>
  </conditionalFormatting>
  <conditionalFormatting sqref="H152">
    <cfRule type="cellIs" dxfId="28" priority="35" operator="greaterThan">
      <formula>B152</formula>
    </cfRule>
  </conditionalFormatting>
  <conditionalFormatting sqref="L152">
    <cfRule type="cellIs" dxfId="27" priority="34" operator="greaterThan">
      <formula>B152</formula>
    </cfRule>
  </conditionalFormatting>
  <conditionalFormatting sqref="R148">
    <cfRule type="cellIs" dxfId="26" priority="21" operator="greaterThan">
      <formula>S148</formula>
    </cfRule>
    <cfRule type="cellIs" dxfId="25" priority="32" operator="lessThan">
      <formula>S148</formula>
    </cfRule>
  </conditionalFormatting>
  <conditionalFormatting sqref="R149">
    <cfRule type="cellIs" dxfId="24" priority="27" operator="greaterThan">
      <formula>S149</formula>
    </cfRule>
    <cfRule type="cellIs" dxfId="23" priority="31" operator="lessThan">
      <formula>S149</formula>
    </cfRule>
  </conditionalFormatting>
  <conditionalFormatting sqref="R150">
    <cfRule type="cellIs" dxfId="22" priority="26" operator="greaterThan">
      <formula>$S$150</formula>
    </cfRule>
    <cfRule type="cellIs" dxfId="21" priority="30" operator="lessThan">
      <formula>S150</formula>
    </cfRule>
  </conditionalFormatting>
  <conditionalFormatting sqref="R1">
    <cfRule type="cellIs" dxfId="20" priority="23" operator="greaterThan">
      <formula>S1048430</formula>
    </cfRule>
  </conditionalFormatting>
  <conditionalFormatting sqref="R152">
    <cfRule type="expression" dxfId="19" priority="20">
      <formula>R152&gt;S152</formula>
    </cfRule>
  </conditionalFormatting>
  <conditionalFormatting sqref="R153">
    <cfRule type="expression" dxfId="18" priority="18">
      <formula>R153&gt;S153</formula>
    </cfRule>
    <cfRule type="expression" dxfId="17" priority="19">
      <formula>R153&lt;S153</formula>
    </cfRule>
  </conditionalFormatting>
  <conditionalFormatting sqref="R154">
    <cfRule type="expression" dxfId="16" priority="16">
      <formula>R154&gt;S154</formula>
    </cfRule>
    <cfRule type="expression" dxfId="15" priority="17">
      <formula>"r153&lt;s153"</formula>
    </cfRule>
  </conditionalFormatting>
  <conditionalFormatting sqref="R155">
    <cfRule type="expression" dxfId="14" priority="14">
      <formula>R155&gt;S155+10</formula>
    </cfRule>
    <cfRule type="expression" dxfId="13" priority="15">
      <formula>R155&gt;S155</formula>
    </cfRule>
  </conditionalFormatting>
  <conditionalFormatting sqref="R156:R157">
    <cfRule type="expression" dxfId="12" priority="13">
      <formula>R156&lt;S156</formula>
    </cfRule>
  </conditionalFormatting>
  <conditionalFormatting sqref="R158">
    <cfRule type="expression" dxfId="11" priority="11">
      <formula>R158&gt;S158</formula>
    </cfRule>
    <cfRule type="expression" dxfId="10" priority="12">
      <formula>R158&lt;S158</formula>
    </cfRule>
  </conditionalFormatting>
  <conditionalFormatting sqref="R159">
    <cfRule type="expression" dxfId="9" priority="10">
      <formula>R159&lt;S159</formula>
    </cfRule>
  </conditionalFormatting>
  <conditionalFormatting sqref="R161">
    <cfRule type="expression" dxfId="8" priority="9">
      <formula>R161&lt;S161</formula>
    </cfRule>
  </conditionalFormatting>
  <conditionalFormatting sqref="R162">
    <cfRule type="expression" dxfId="7" priority="8">
      <formula>R162&gt;S162</formula>
    </cfRule>
  </conditionalFormatting>
  <conditionalFormatting sqref="R163">
    <cfRule type="expression" dxfId="6" priority="7">
      <formula>R163&gt;S163</formula>
    </cfRule>
  </conditionalFormatting>
  <conditionalFormatting sqref="R164">
    <cfRule type="expression" dxfId="5" priority="6">
      <formula>R164&lt;S164</formula>
    </cfRule>
  </conditionalFormatting>
  <conditionalFormatting sqref="R165">
    <cfRule type="expression" dxfId="4" priority="5">
      <formula>R165&lt;S165</formula>
    </cfRule>
  </conditionalFormatting>
  <conditionalFormatting sqref="R166">
    <cfRule type="expression" dxfId="3" priority="4">
      <formula>R166&lt;S166</formula>
    </cfRule>
  </conditionalFormatting>
  <conditionalFormatting sqref="R167">
    <cfRule type="expression" dxfId="2" priority="3">
      <formula>R167&lt;S167</formula>
    </cfRule>
  </conditionalFormatting>
  <conditionalFormatting sqref="R168">
    <cfRule type="expression" dxfId="1" priority="2">
      <formula>R168&lt;S168</formula>
    </cfRule>
  </conditionalFormatting>
  <conditionalFormatting sqref="R169">
    <cfRule type="expression" dxfId="0" priority="1">
      <formula>R169&lt;S169</formula>
    </cfRule>
  </conditionalFormatting>
  <pageMargins left="0.74803149606299213" right="0.74803149606299213" top="0.98425196850393704" bottom="0.98425196850393704" header="0.51181102362204722" footer="0.51181102362204722"/>
  <pageSetup paperSize="9" scale="17" orientation="portrait" horizontalDpi="4294967293" verticalDpi="1200" r:id="rId1"/>
  <headerFooter alignWithMargins="0"/>
  <ignoredErrors>
    <ignoredError sqref="G173 I173:P173" formula="1"/>
    <ignoredError sqref="T9 T41 T59 T73 T82 T84:T89 T93:T94 T110 T115:T116 T126 T48:T49 T11 T13:T18 T20:T24 T26:T30 T44 T51:T53 T57 T61 T64:T66 T69:T71 T96 T101:T105 T107 T112 T118:T123 T128:T136" numberStoredAsText="1"/>
  </ignoredErrors>
  <drawing r:id="rId2"/>
  <legacyDrawing r:id="rId3"/>
  <webPublishItems count="1">
    <webPublishItem id="16975" divId="diet weekly sheet 21 june 2015_16975" sourceType="range" sourceRef="A1:T301" destinationFile="D:\My Documents\3 EXCEL files\diet-geoff\diet weekly sheet 21 june 2015.mht"/>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98EC-B61E-4A34-B8EA-3309A31A0D4D}">
  <dimension ref="A1:U248"/>
  <sheetViews>
    <sheetView topLeftCell="A103" workbookViewId="0">
      <selection activeCell="A135" sqref="A135"/>
    </sheetView>
  </sheetViews>
  <sheetFormatPr defaultRowHeight="12.75" x14ac:dyDescent="0.2"/>
  <cols>
    <col min="1" max="1" width="7.7109375" style="96"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14" t="s">
        <v>524</v>
      </c>
      <c r="B1" s="1"/>
      <c r="C1" s="2"/>
      <c r="E1" s="120"/>
      <c r="F1" s="114"/>
      <c r="G1" s="114"/>
      <c r="H1" s="114"/>
      <c r="I1" s="114"/>
      <c r="J1" s="114"/>
      <c r="K1" s="114"/>
      <c r="L1" s="114"/>
      <c r="M1" s="114"/>
      <c r="N1" s="114"/>
      <c r="O1" s="114"/>
      <c r="P1" s="114"/>
      <c r="Q1" s="114"/>
      <c r="R1" s="114"/>
      <c r="S1" s="114"/>
    </row>
    <row r="2" spans="1:19" x14ac:dyDescent="0.2">
      <c r="A2" s="121"/>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8" t="s">
        <v>523</v>
      </c>
      <c r="B3" s="14" t="s">
        <v>5</v>
      </c>
      <c r="C3" s="15" t="s">
        <v>22</v>
      </c>
      <c r="D3" s="146" t="s">
        <v>523</v>
      </c>
      <c r="E3" s="17">
        <f>'Weekly Diet'!E3</f>
        <v>44752</v>
      </c>
      <c r="F3" s="146" t="s">
        <v>523</v>
      </c>
      <c r="G3" s="17">
        <f>E3+1</f>
        <v>44753</v>
      </c>
      <c r="H3" s="146" t="s">
        <v>523</v>
      </c>
      <c r="I3" s="17">
        <f>G3+1</f>
        <v>44754</v>
      </c>
      <c r="J3" s="146" t="s">
        <v>523</v>
      </c>
      <c r="K3" s="17">
        <f>I3+1</f>
        <v>44755</v>
      </c>
      <c r="L3" s="146" t="s">
        <v>523</v>
      </c>
      <c r="M3" s="17">
        <f>K3+1</f>
        <v>44756</v>
      </c>
      <c r="N3" s="146" t="s">
        <v>523</v>
      </c>
      <c r="O3" s="17">
        <f>M3+1</f>
        <v>44757</v>
      </c>
      <c r="P3" s="146" t="s">
        <v>523</v>
      </c>
      <c r="Q3" s="17">
        <f>O3+1</f>
        <v>44758</v>
      </c>
      <c r="R3" s="113"/>
    </row>
    <row r="4" spans="1:19" x14ac:dyDescent="0.2">
      <c r="A4" s="77">
        <v>0</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77">
        <v>0</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13.9</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77">
        <v>16</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77">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77">
        <v>6.9</v>
      </c>
      <c r="B9" s="35">
        <v>15</v>
      </c>
      <c r="C9" s="35" t="s">
        <v>526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77">
        <v>14.2</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77">
        <v>89.5</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77">
        <v>9.8000000000000007</v>
      </c>
      <c r="B12" s="20">
        <v>120</v>
      </c>
      <c r="C12" s="20" t="s">
        <v>1</v>
      </c>
      <c r="D12" s="77">
        <f>A12*'Weekly Diet'!D12</f>
        <v>9.8000000000000007</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77">
        <v>7.8</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77">
        <v>16.899999999999999</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77">
        <v>30.5</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77">
        <v>103</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77">
        <v>100</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77">
        <v>6</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77">
        <v>8.5</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77">
        <v>27.2</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77">
        <v>27.2</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77">
        <v>27.2</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77">
        <v>40.1</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77">
        <v>40.6</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77">
        <v>0</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77">
        <v>0</v>
      </c>
      <c r="B26" s="48">
        <v>362</v>
      </c>
      <c r="C26" s="48" t="s">
        <v>158</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77">
        <v>10.7</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77">
        <v>44.3</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77">
        <v>8.8000000000000007</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77">
        <v>6.1</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77">
        <v>15.4</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77">
        <v>16.5</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77">
        <v>18.399999999999999</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77">
        <v>15.4</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77">
        <v>15.4</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77">
        <v>15.4</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77">
        <v>15.4</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77">
        <v>16.3</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77">
        <v>15.4</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77">
        <v>15.4</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77">
        <v>42.8</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77">
        <v>65.900000000000006</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77">
        <v>22.5</v>
      </c>
      <c r="B43" s="32">
        <v>121</v>
      </c>
      <c r="C43" s="32" t="s">
        <v>455</v>
      </c>
      <c r="D43" s="77">
        <f>A43*'Weekly Diet'!D43</f>
        <v>0</v>
      </c>
      <c r="E43" s="22"/>
      <c r="F43" s="77">
        <f>$A43*'Weekly Diet'!F43</f>
        <v>0</v>
      </c>
      <c r="G43" s="22"/>
      <c r="H43" s="77">
        <f>$A43*'Weekly Diet'!H43</f>
        <v>0</v>
      </c>
      <c r="I43" s="22"/>
      <c r="J43" s="77">
        <f>$A43*'Weekly Diet'!J43</f>
        <v>0</v>
      </c>
      <c r="K43" s="22"/>
      <c r="L43" s="77">
        <f>$A43*'Weekly Diet'!L43</f>
        <v>0</v>
      </c>
      <c r="M43" s="22"/>
      <c r="N43" s="77">
        <f>$A43*'Weekly Diet'!N43</f>
        <v>0</v>
      </c>
      <c r="O43" s="22"/>
      <c r="P43" s="77">
        <f>$A43*'Weekly Diet'!P43</f>
        <v>0</v>
      </c>
      <c r="Q43" s="22"/>
    </row>
    <row r="44" spans="1:21" x14ac:dyDescent="0.2">
      <c r="A44" s="77">
        <v>0</v>
      </c>
      <c r="B44" s="56">
        <v>579</v>
      </c>
      <c r="C44" s="56" t="s">
        <v>84</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77">
        <v>0.3</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77">
        <v>0.3</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77">
        <v>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77">
        <v>9.5</v>
      </c>
      <c r="B48" s="32">
        <v>17</v>
      </c>
      <c r="C48" s="32" t="s">
        <v>283</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77">
        <v>3.3</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77">
        <v>16.8</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77">
        <v>12.1</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77">
        <v>6</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77">
        <v>11.8</v>
      </c>
      <c r="B53" s="2">
        <v>305</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77">
        <v>6.3</v>
      </c>
      <c r="B54" s="20">
        <v>282</v>
      </c>
      <c r="C54" s="20" t="s">
        <v>69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77">
        <v>335</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77">
        <v>4.7</v>
      </c>
      <c r="B56" s="20">
        <v>74</v>
      </c>
      <c r="C56" s="20"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77">
        <v>79.7</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77">
        <v>29.3</v>
      </c>
      <c r="B58" s="66">
        <v>128</v>
      </c>
      <c r="C58" s="66" t="s">
        <v>462</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77">
        <v>31.2</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77">
        <v>0</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77">
        <v>38.4</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77">
        <v>5.6</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77">
        <v>81.900000000000006</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77">
        <v>29</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77">
        <v>0.4</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77">
        <v>95</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77">
        <v>0</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77">
        <v>49.7</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77">
        <v>0</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77">
        <v>0</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77">
        <v>0</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77">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77">
        <v>32.700000000000003</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77">
        <v>102</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77">
        <v>7.6</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77">
        <v>7.6</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77">
        <v>17.8</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77">
        <v>17.8</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77">
        <v>18.2</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77">
        <v>0</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77">
        <v>30.7</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77">
        <v>21.9</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77">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77">
        <v>17.399999999999999</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77">
        <v>52.1</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77">
        <v>64.599999999999994</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77">
        <v>71.400000000000006</v>
      </c>
      <c r="B87" s="40">
        <v>569</v>
      </c>
      <c r="C87" s="40" t="s">
        <v>183</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77">
        <v>0</v>
      </c>
      <c r="B88" s="77">
        <v>0</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77">
        <v>6.1</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77"/>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77"/>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77"/>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77">
        <v>27</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77">
        <v>15.1</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77"/>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77">
        <v>28.4</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77">
        <v>6.1</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77">
        <v>5.0999999999999996</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77">
        <v>5.5</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77">
        <v>40.4</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77">
        <v>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77">
        <v>13.5</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77">
        <v>13.3</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77">
        <v>4.8</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77">
        <v>0</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77">
        <v>1.9</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77">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77">
        <v>0</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77">
        <v>11.1</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77">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77">
        <v>4</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77">
        <v>90.5</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77">
        <v>58.8</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77">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77">
        <v>6.7</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77">
        <v>19.3</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77">
        <v>0</v>
      </c>
      <c r="B117" s="32">
        <v>32</v>
      </c>
      <c r="C117" s="32"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77">
        <v>15.2</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77">
        <v>23</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77">
        <v>75</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77">
        <v>0</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77">
        <v>6.7</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77">
        <v>0</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77">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77">
        <v>88.9</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77">
        <v>8.6999999999999993</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77">
        <v>0</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77">
        <v>10.1</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77">
        <v>10.1</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77">
        <v>10.1</v>
      </c>
      <c r="B130" s="78">
        <v>170</v>
      </c>
      <c r="C130" s="78" t="s">
        <v>522</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77">
        <v>10.1</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77">
        <v>1.7</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77">
        <v>0</v>
      </c>
      <c r="B133" s="78">
        <v>55</v>
      </c>
      <c r="C133" s="78" t="s">
        <v>119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77">
        <v>5</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77"/>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77"/>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77"/>
      <c r="B137" s="78">
        <v>17</v>
      </c>
      <c r="C137" s="78"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77"/>
      <c r="B138" s="78">
        <v>0</v>
      </c>
      <c r="C138" s="78"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77"/>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77"/>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77"/>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77"/>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77"/>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77"/>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77"/>
      <c r="B145" s="1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22"/>
      <c r="B146" s="8" t="s">
        <v>525</v>
      </c>
      <c r="C146" s="122"/>
      <c r="D146" s="126">
        <f>SUM(D4:D145)</f>
        <v>9.8000000000000007</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9.8000000000000007</v>
      </c>
    </row>
    <row r="147" spans="1:18" x14ac:dyDescent="0.2">
      <c r="A147"/>
      <c r="E147"/>
    </row>
    <row r="148" spans="1:18" x14ac:dyDescent="0.2">
      <c r="A148"/>
      <c r="E148"/>
    </row>
    <row r="149" spans="1:18" x14ac:dyDescent="0.2">
      <c r="A149"/>
      <c r="E149"/>
    </row>
    <row r="150" spans="1:18" x14ac:dyDescent="0.2">
      <c r="A150"/>
      <c r="E150"/>
    </row>
    <row r="151" spans="1:18" x14ac:dyDescent="0.2">
      <c r="A151"/>
      <c r="E151"/>
    </row>
    <row r="152" spans="1:18" x14ac:dyDescent="0.2">
      <c r="A152"/>
      <c r="E152"/>
    </row>
    <row r="153" spans="1:18" x14ac:dyDescent="0.2">
      <c r="A153"/>
      <c r="E153"/>
    </row>
    <row r="154" spans="1:18" x14ac:dyDescent="0.2">
      <c r="A154"/>
      <c r="E154"/>
    </row>
    <row r="155" spans="1:18" x14ac:dyDescent="0.2">
      <c r="A155"/>
      <c r="E155"/>
    </row>
    <row r="156" spans="1:18" x14ac:dyDescent="0.2">
      <c r="A156"/>
      <c r="E156"/>
    </row>
    <row r="157" spans="1:18" x14ac:dyDescent="0.2">
      <c r="A157"/>
      <c r="E157"/>
    </row>
    <row r="158" spans="1:18" x14ac:dyDescent="0.2">
      <c r="A158"/>
      <c r="E158"/>
    </row>
    <row r="159" spans="1:18" x14ac:dyDescent="0.2">
      <c r="A159"/>
      <c r="E159"/>
    </row>
    <row r="160" spans="1:18" x14ac:dyDescent="0.2">
      <c r="A160" s="117"/>
      <c r="B160" s="95"/>
      <c r="C160" s="94"/>
      <c r="E160" s="96"/>
    </row>
    <row r="161" spans="1:5" x14ac:dyDescent="0.2">
      <c r="A161" s="116"/>
      <c r="B161" s="95"/>
      <c r="C161" s="97"/>
      <c r="E161" s="96"/>
    </row>
    <row r="162" spans="1:5" x14ac:dyDescent="0.2">
      <c r="C162" s="8"/>
      <c r="E162" s="19"/>
    </row>
    <row r="163" spans="1:5" x14ac:dyDescent="0.2">
      <c r="A163"/>
      <c r="E163"/>
    </row>
    <row r="164" spans="1:5" x14ac:dyDescent="0.2">
      <c r="A164"/>
      <c r="E164"/>
    </row>
    <row r="165" spans="1:5" x14ac:dyDescent="0.2">
      <c r="A165"/>
      <c r="E165"/>
    </row>
    <row r="166" spans="1:5" x14ac:dyDescent="0.2">
      <c r="A166"/>
      <c r="E166"/>
    </row>
    <row r="167" spans="1:5" x14ac:dyDescent="0.2">
      <c r="A167"/>
      <c r="E167"/>
    </row>
    <row r="168" spans="1:5" x14ac:dyDescent="0.2">
      <c r="A168"/>
      <c r="E168"/>
    </row>
    <row r="169" spans="1:5" x14ac:dyDescent="0.2">
      <c r="A169"/>
      <c r="E169"/>
    </row>
    <row r="170" spans="1:5" x14ac:dyDescent="0.2">
      <c r="A170"/>
      <c r="E170"/>
    </row>
    <row r="171" spans="1:5" x14ac:dyDescent="0.2">
      <c r="A171"/>
      <c r="E171"/>
    </row>
    <row r="172" spans="1:5" x14ac:dyDescent="0.2">
      <c r="A172"/>
      <c r="E172"/>
    </row>
    <row r="173" spans="1:5" x14ac:dyDescent="0.2">
      <c r="A173"/>
      <c r="E173"/>
    </row>
    <row r="174" spans="1:5" x14ac:dyDescent="0.2">
      <c r="A174"/>
      <c r="D174" s="96"/>
      <c r="E174"/>
    </row>
    <row r="175" spans="1:5" x14ac:dyDescent="0.2">
      <c r="A175"/>
      <c r="D175" s="96"/>
      <c r="E175"/>
    </row>
    <row r="176" spans="1:5" x14ac:dyDescent="0.2">
      <c r="A176"/>
      <c r="D176" s="96"/>
      <c r="E176"/>
    </row>
    <row r="177" spans="1:5" x14ac:dyDescent="0.2">
      <c r="A177"/>
      <c r="D177" s="96"/>
      <c r="E177"/>
    </row>
    <row r="178" spans="1:5" x14ac:dyDescent="0.2">
      <c r="A178"/>
      <c r="D178" s="96"/>
      <c r="E178"/>
    </row>
    <row r="179" spans="1:5" x14ac:dyDescent="0.2">
      <c r="A179"/>
      <c r="D179" s="96"/>
      <c r="E179"/>
    </row>
    <row r="180" spans="1:5" x14ac:dyDescent="0.2">
      <c r="A180"/>
      <c r="D180" s="96"/>
      <c r="E180"/>
    </row>
    <row r="181" spans="1:5" x14ac:dyDescent="0.2">
      <c r="A181"/>
      <c r="D181" s="96"/>
      <c r="E181"/>
    </row>
    <row r="182" spans="1:5" x14ac:dyDescent="0.2">
      <c r="A182"/>
      <c r="D182" s="96"/>
      <c r="E182"/>
    </row>
    <row r="183" spans="1:5" x14ac:dyDescent="0.2">
      <c r="A183"/>
      <c r="D183" s="96"/>
      <c r="E183"/>
    </row>
    <row r="184" spans="1:5" x14ac:dyDescent="0.2">
      <c r="A184"/>
      <c r="D184" s="96"/>
      <c r="E184"/>
    </row>
    <row r="185" spans="1:5" x14ac:dyDescent="0.2">
      <c r="A185"/>
      <c r="D185" s="96"/>
      <c r="E185"/>
    </row>
    <row r="186" spans="1:5" x14ac:dyDescent="0.2">
      <c r="A186"/>
      <c r="D186" s="96"/>
      <c r="E186"/>
    </row>
    <row r="187" spans="1:5" x14ac:dyDescent="0.2">
      <c r="A187"/>
      <c r="D187" s="96"/>
      <c r="E187"/>
    </row>
    <row r="188" spans="1:5" x14ac:dyDescent="0.2">
      <c r="A188"/>
      <c r="D188" s="96"/>
      <c r="E188"/>
    </row>
    <row r="189" spans="1:5" x14ac:dyDescent="0.2">
      <c r="A189"/>
      <c r="D189" s="96"/>
      <c r="E189"/>
    </row>
    <row r="190" spans="1:5" x14ac:dyDescent="0.2">
      <c r="A190"/>
      <c r="D190" s="96"/>
      <c r="E190"/>
    </row>
    <row r="191" spans="1:5" x14ac:dyDescent="0.2">
      <c r="A191"/>
      <c r="D191" s="96"/>
      <c r="E191"/>
    </row>
    <row r="192" spans="1:5" x14ac:dyDescent="0.2">
      <c r="A192"/>
      <c r="D192" s="96"/>
      <c r="E192"/>
    </row>
    <row r="193" spans="1:5" x14ac:dyDescent="0.2">
      <c r="A193"/>
      <c r="D193" s="96"/>
      <c r="E193"/>
    </row>
    <row r="194" spans="1:5" x14ac:dyDescent="0.2">
      <c r="A194"/>
      <c r="D194" s="96"/>
      <c r="E194"/>
    </row>
    <row r="195" spans="1:5" x14ac:dyDescent="0.2">
      <c r="A195"/>
      <c r="D195" s="96"/>
      <c r="E195"/>
    </row>
    <row r="196" spans="1:5" x14ac:dyDescent="0.2">
      <c r="A196"/>
      <c r="D196" s="96"/>
      <c r="E196"/>
    </row>
    <row r="197" spans="1:5" x14ac:dyDescent="0.2">
      <c r="A197"/>
      <c r="D197" s="96"/>
      <c r="E197"/>
    </row>
    <row r="198" spans="1:5" x14ac:dyDescent="0.2">
      <c r="C198" s="3"/>
    </row>
    <row r="199" spans="1:5" x14ac:dyDescent="0.2">
      <c r="C199" s="3"/>
    </row>
    <row r="200" spans="1:5" x14ac:dyDescent="0.2">
      <c r="C200" s="3"/>
    </row>
    <row r="201" spans="1:5" x14ac:dyDescent="0.2">
      <c r="C201" s="3"/>
    </row>
    <row r="203" spans="1:5" x14ac:dyDescent="0.2">
      <c r="A203"/>
      <c r="D203" s="96"/>
      <c r="E203"/>
    </row>
    <row r="204" spans="1:5" x14ac:dyDescent="0.2">
      <c r="A204"/>
      <c r="D204" s="96"/>
      <c r="E204"/>
    </row>
    <row r="205" spans="1:5" x14ac:dyDescent="0.2">
      <c r="A205"/>
      <c r="D205" s="96"/>
      <c r="E205"/>
    </row>
    <row r="206" spans="1:5" x14ac:dyDescent="0.2">
      <c r="A206"/>
      <c r="D206" s="96"/>
      <c r="E206"/>
    </row>
    <row r="207" spans="1:5" x14ac:dyDescent="0.2">
      <c r="A207"/>
      <c r="D207" s="96"/>
      <c r="E207"/>
    </row>
    <row r="208" spans="1:5" x14ac:dyDescent="0.2">
      <c r="A208"/>
      <c r="D208" s="96"/>
      <c r="E208"/>
    </row>
    <row r="209" spans="1:5" x14ac:dyDescent="0.2">
      <c r="A209"/>
      <c r="D209" s="96"/>
      <c r="E209"/>
    </row>
    <row r="210" spans="1:5" x14ac:dyDescent="0.2">
      <c r="A210"/>
      <c r="D210" s="96"/>
      <c r="E210"/>
    </row>
    <row r="211" spans="1:5" x14ac:dyDescent="0.2">
      <c r="A211"/>
      <c r="D211" s="96"/>
      <c r="E211"/>
    </row>
    <row r="212" spans="1:5" x14ac:dyDescent="0.2">
      <c r="A212"/>
      <c r="D212" s="96"/>
      <c r="E212"/>
    </row>
    <row r="213" spans="1:5" x14ac:dyDescent="0.2">
      <c r="A213"/>
      <c r="D213" s="96"/>
      <c r="E213"/>
    </row>
    <row r="214" spans="1:5" x14ac:dyDescent="0.2">
      <c r="A214"/>
      <c r="D214" s="96"/>
      <c r="E214"/>
    </row>
    <row r="215" spans="1:5" x14ac:dyDescent="0.2">
      <c r="A215"/>
      <c r="D215" s="96"/>
      <c r="E215"/>
    </row>
    <row r="216" spans="1:5" x14ac:dyDescent="0.2">
      <c r="A216"/>
      <c r="D216" s="96"/>
      <c r="E216"/>
    </row>
    <row r="217" spans="1:5" x14ac:dyDescent="0.2">
      <c r="A217"/>
      <c r="D217" s="96"/>
      <c r="E217"/>
    </row>
    <row r="218" spans="1:5" x14ac:dyDescent="0.2">
      <c r="A218"/>
      <c r="D218" s="96"/>
      <c r="E218"/>
    </row>
    <row r="219" spans="1:5" x14ac:dyDescent="0.2">
      <c r="A219"/>
      <c r="D219" s="96"/>
      <c r="E219"/>
    </row>
    <row r="220" spans="1:5" x14ac:dyDescent="0.2">
      <c r="A220"/>
      <c r="D220" s="96"/>
      <c r="E220"/>
    </row>
    <row r="221" spans="1:5" x14ac:dyDescent="0.2">
      <c r="A221"/>
      <c r="D221" s="96"/>
      <c r="E221"/>
    </row>
    <row r="222" spans="1:5" x14ac:dyDescent="0.2">
      <c r="A222"/>
      <c r="D222" s="96"/>
      <c r="E222"/>
    </row>
    <row r="223" spans="1:5" x14ac:dyDescent="0.2">
      <c r="A223"/>
      <c r="D223" s="96"/>
      <c r="E223"/>
    </row>
    <row r="224" spans="1:5" x14ac:dyDescent="0.2">
      <c r="A224"/>
      <c r="D224" s="96"/>
      <c r="E224"/>
    </row>
    <row r="225" spans="1:5" x14ac:dyDescent="0.2">
      <c r="A225"/>
      <c r="D225" s="96"/>
      <c r="E225"/>
    </row>
    <row r="226" spans="1:5" x14ac:dyDescent="0.2">
      <c r="A226"/>
      <c r="D226" s="96"/>
      <c r="E226"/>
    </row>
    <row r="227" spans="1:5" x14ac:dyDescent="0.2">
      <c r="A227"/>
      <c r="D227" s="96"/>
      <c r="E227"/>
    </row>
    <row r="228" spans="1:5" x14ac:dyDescent="0.2">
      <c r="A228"/>
      <c r="D228" s="96"/>
      <c r="E228"/>
    </row>
    <row r="229" spans="1:5" x14ac:dyDescent="0.2">
      <c r="A229"/>
      <c r="D229" s="96"/>
      <c r="E229"/>
    </row>
    <row r="230" spans="1:5" x14ac:dyDescent="0.2">
      <c r="A230"/>
      <c r="D230" s="96"/>
      <c r="E230"/>
    </row>
    <row r="231" spans="1:5" x14ac:dyDescent="0.2">
      <c r="A231"/>
      <c r="D231" s="96"/>
      <c r="E231"/>
    </row>
    <row r="232" spans="1:5" x14ac:dyDescent="0.2">
      <c r="A232"/>
      <c r="D232" s="96"/>
      <c r="E232"/>
    </row>
    <row r="233" spans="1:5" x14ac:dyDescent="0.2">
      <c r="A233"/>
      <c r="D233" s="96"/>
      <c r="E233"/>
    </row>
    <row r="234" spans="1:5" x14ac:dyDescent="0.2">
      <c r="A234"/>
      <c r="D234" s="96"/>
      <c r="E234"/>
    </row>
    <row r="235" spans="1:5" x14ac:dyDescent="0.2">
      <c r="A235"/>
      <c r="D235" s="96"/>
      <c r="E235"/>
    </row>
    <row r="236" spans="1:5" x14ac:dyDescent="0.2">
      <c r="A236"/>
      <c r="D236" s="96"/>
      <c r="E236"/>
    </row>
    <row r="237" spans="1:5" x14ac:dyDescent="0.2">
      <c r="A237"/>
      <c r="D237" s="96"/>
      <c r="E237"/>
    </row>
    <row r="238" spans="1:5" x14ac:dyDescent="0.2">
      <c r="A238"/>
      <c r="D238" s="96"/>
      <c r="E238"/>
    </row>
    <row r="239" spans="1:5" x14ac:dyDescent="0.2">
      <c r="A239"/>
      <c r="D239" s="96"/>
      <c r="E239"/>
    </row>
    <row r="240" spans="1:5" x14ac:dyDescent="0.2">
      <c r="A240"/>
      <c r="D240" s="96"/>
      <c r="E240"/>
    </row>
    <row r="241" spans="1:5" x14ac:dyDescent="0.2">
      <c r="A241"/>
      <c r="D241" s="96"/>
      <c r="E241"/>
    </row>
    <row r="242" spans="1:5" x14ac:dyDescent="0.2">
      <c r="A242"/>
      <c r="D242" s="96"/>
      <c r="E242"/>
    </row>
    <row r="243" spans="1:5" x14ac:dyDescent="0.2">
      <c r="A243"/>
      <c r="D243" s="96"/>
      <c r="E243"/>
    </row>
    <row r="244" spans="1:5" x14ac:dyDescent="0.2">
      <c r="A244"/>
      <c r="D244" s="96"/>
      <c r="E244"/>
    </row>
    <row r="245" spans="1:5" x14ac:dyDescent="0.2">
      <c r="A245"/>
      <c r="D245" s="96"/>
      <c r="E245"/>
    </row>
    <row r="246" spans="1:5" x14ac:dyDescent="0.2">
      <c r="A246"/>
      <c r="D246" s="96"/>
      <c r="E246"/>
    </row>
    <row r="247" spans="1:5" x14ac:dyDescent="0.2">
      <c r="A247"/>
      <c r="D247" s="96"/>
      <c r="E247"/>
    </row>
    <row r="248" spans="1:5" x14ac:dyDescent="0.2">
      <c r="A248"/>
      <c r="D248" s="96"/>
      <c r="E248"/>
    </row>
  </sheetData>
  <pageMargins left="0.7" right="0.7" top="0.75" bottom="0.75" header="0.3" footer="0.3"/>
  <pageSetup paperSize="9"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248"/>
  <sheetViews>
    <sheetView workbookViewId="0">
      <pane ySplit="3" topLeftCell="A83" activePane="bottomLeft" state="frozen"/>
      <selection pane="bottomLeft" activeCell="C92" sqref="C92"/>
    </sheetView>
  </sheetViews>
  <sheetFormatPr defaultRowHeight="12.75" x14ac:dyDescent="0.2"/>
  <cols>
    <col min="1" max="1" width="12"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431</v>
      </c>
      <c r="B1" s="1"/>
      <c r="C1" s="2"/>
      <c r="E1" s="120"/>
      <c r="F1" s="114" t="s">
        <v>170</v>
      </c>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47" t="s">
        <v>171</v>
      </c>
      <c r="B3" s="14" t="s">
        <v>5</v>
      </c>
      <c r="C3" s="15" t="s">
        <v>22</v>
      </c>
      <c r="D3" s="146" t="s">
        <v>457</v>
      </c>
      <c r="E3" s="17">
        <f>'Weekly Diet'!E3</f>
        <v>44752</v>
      </c>
      <c r="F3" s="146" t="s">
        <v>457</v>
      </c>
      <c r="G3" s="17">
        <f>E3+1</f>
        <v>44753</v>
      </c>
      <c r="H3" s="146" t="s">
        <v>457</v>
      </c>
      <c r="I3" s="17">
        <f>G3+1</f>
        <v>44754</v>
      </c>
      <c r="J3" s="146" t="s">
        <v>457</v>
      </c>
      <c r="K3" s="17">
        <f>I3+1</f>
        <v>44755</v>
      </c>
      <c r="L3" s="146" t="s">
        <v>457</v>
      </c>
      <c r="M3" s="17">
        <f>K3+1</f>
        <v>44756</v>
      </c>
      <c r="N3" s="146" t="s">
        <v>457</v>
      </c>
      <c r="O3" s="17">
        <f>M3+1</f>
        <v>44757</v>
      </c>
      <c r="P3" s="146" t="s">
        <v>457</v>
      </c>
      <c r="Q3" s="17">
        <f>O3+1</f>
        <v>44758</v>
      </c>
      <c r="R3" s="113" t="s">
        <v>169</v>
      </c>
    </row>
    <row r="4" spans="1:19" x14ac:dyDescent="0.2">
      <c r="A4" s="21">
        <f>8.4</f>
        <v>8.4</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0</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1</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0.9</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2.2000000000000002</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33">
        <v>10</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0</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33">
        <v>10.3</v>
      </c>
      <c r="B12" s="20">
        <v>120</v>
      </c>
      <c r="C12" s="20" t="s">
        <v>1</v>
      </c>
      <c r="D12" s="77">
        <f>A12*'Weekly Diet'!D12</f>
        <v>10.3</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4.8</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9.6999999999999993</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0</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0</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0</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4.9000000000000004</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33">
        <f>30.2</f>
        <v>30.2</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0</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0</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1</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33">
        <v>64.900000000000006</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33">
        <v>62</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0.1</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33">
        <v>37.5</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33">
        <v>44.3</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3.6</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3.1</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0</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0</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0</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0</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0</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0</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0</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0</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0</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1.3</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0</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0</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0</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33">
        <v>17.899999999999999</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33">
        <v>26.4</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0.6</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33">
        <v>21.6</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2.8</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0.1</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0.4</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0</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2</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0</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3</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33">
        <v>18.2</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4</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4</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1.2</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33">
        <v>41</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1</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33">
        <v>92.7</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0.8</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4.2</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4</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1.5</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0.4</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33">
        <v>36.4</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33">
        <v>18</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0</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0.2</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1</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0.9</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0.9</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0</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0</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0</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3</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0</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7.4</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2</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33">
        <v>59.1</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v>0</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13</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0</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2</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33">
        <v>40</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6.6</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4.3</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33">
        <v>47.8</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0</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6.3</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33">
        <v>13</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33">
        <v>19.600000000000001</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33">
        <v>177</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0.9</v>
      </c>
      <c r="B105" s="139">
        <v>257</v>
      </c>
      <c r="C105" s="139" t="s">
        <v>356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9.5</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v>0</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2.2999999999999998</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0</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3.7</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0</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33">
        <v>17</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33">
        <v>28.1</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33">
        <v>58.8</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33">
        <v>18.8</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6.8</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0</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0.5</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33">
        <v>13.7</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10.4</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0</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33">
        <v>11.6</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0</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33">
        <v>13</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384</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237</v>
      </c>
      <c r="C146" s="122"/>
      <c r="D146" s="126">
        <f>SUM(D4:D145)</f>
        <v>10.3</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10.3</v>
      </c>
    </row>
    <row r="147" spans="1:18" x14ac:dyDescent="0.2">
      <c r="E147"/>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s="96"/>
    </row>
    <row r="161" spans="1:5" x14ac:dyDescent="0.2">
      <c r="A161" s="85"/>
      <c r="B161" s="95"/>
      <c r="C161" s="97"/>
      <c r="E161" s="96"/>
    </row>
    <row r="162" spans="1:5" x14ac:dyDescent="0.2">
      <c r="C162" s="8"/>
      <c r="E162" s="19"/>
    </row>
    <row r="163" spans="1:5" x14ac:dyDescent="0.2">
      <c r="E163"/>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D174" s="96"/>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row>
    <row r="199" spans="3:5" x14ac:dyDescent="0.2">
      <c r="C199" s="3"/>
    </row>
    <row r="200" spans="3:5" x14ac:dyDescent="0.2">
      <c r="C200" s="3"/>
    </row>
    <row r="201" spans="3:5" x14ac:dyDescent="0.2">
      <c r="C201" s="3"/>
    </row>
    <row r="203" spans="3:5" x14ac:dyDescent="0.2">
      <c r="D203" s="96"/>
      <c r="E20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sheetData>
  <pageMargins left="0.7" right="0.7" top="0.75" bottom="0.75" header="0.3" footer="0.3"/>
  <pageSetup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94FA-B8AF-45CE-B899-13496B34FCAB}">
  <dimension ref="A1:U248"/>
  <sheetViews>
    <sheetView workbookViewId="0">
      <pane ySplit="3" topLeftCell="A109" activePane="bottomLeft" state="frozen"/>
      <selection pane="bottomLeft" activeCell="C131" sqref="C131"/>
    </sheetView>
  </sheetViews>
  <sheetFormatPr defaultRowHeight="12.75" x14ac:dyDescent="0.2"/>
  <cols>
    <col min="1" max="1" width="12"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510</v>
      </c>
      <c r="B1" s="1"/>
      <c r="C1" s="2"/>
      <c r="E1" s="120"/>
      <c r="F1" s="114" t="s">
        <v>511</v>
      </c>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47" t="s">
        <v>514</v>
      </c>
      <c r="B3" s="14" t="s">
        <v>5</v>
      </c>
      <c r="C3" s="15" t="s">
        <v>22</v>
      </c>
      <c r="D3" s="146" t="s">
        <v>512</v>
      </c>
      <c r="E3" s="17">
        <f>'Weekly Diet'!E3</f>
        <v>44752</v>
      </c>
      <c r="F3" s="146" t="s">
        <v>457</v>
      </c>
      <c r="G3" s="17">
        <f>E3+1</f>
        <v>44753</v>
      </c>
      <c r="H3" s="146" t="s">
        <v>512</v>
      </c>
      <c r="I3" s="17">
        <f>G3+1</f>
        <v>44754</v>
      </c>
      <c r="J3" s="146" t="s">
        <v>512</v>
      </c>
      <c r="K3" s="17">
        <f>I3+1</f>
        <v>44755</v>
      </c>
      <c r="L3" s="146" t="s">
        <v>512</v>
      </c>
      <c r="M3" s="17">
        <f>K3+1</f>
        <v>44756</v>
      </c>
      <c r="N3" s="146" t="s">
        <v>512</v>
      </c>
      <c r="O3" s="17">
        <f>M3+1</f>
        <v>44757</v>
      </c>
      <c r="P3" s="146" t="s">
        <v>512</v>
      </c>
      <c r="Q3" s="17">
        <f>O3+1</f>
        <v>44758</v>
      </c>
      <c r="R3" s="113" t="s">
        <v>169</v>
      </c>
    </row>
    <row r="4" spans="1:19" x14ac:dyDescent="0.2">
      <c r="A4" s="21">
        <v>0</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0</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0</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0</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60">
        <v>0</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0.4</v>
      </c>
      <c r="B11" s="40">
        <v>468</v>
      </c>
      <c r="C11" s="40" t="s">
        <v>8</v>
      </c>
      <c r="D11" s="77">
        <v>1</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60">
        <v>0</v>
      </c>
      <c r="B12" s="20">
        <v>120</v>
      </c>
      <c r="C12" s="20" t="s">
        <v>1</v>
      </c>
      <c r="D12" s="77">
        <f>A12*'Weekly Diet'!D12</f>
        <v>0</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0</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0</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0.1</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0</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0</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60">
        <v>0</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0</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0</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0</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60">
        <v>0</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60">
        <v>0</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60">
        <v>0</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60">
        <v>0</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0</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0</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0.4</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0</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0.1</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0.5</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0.4</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0.4</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0.5</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0</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0.5</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0</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0</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0</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0</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0</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21">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21">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0</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0</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1.6</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0</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0</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1.2</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0</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2</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0</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0.6</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2</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0</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0</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0</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0</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0.7</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0.1</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v>0</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2.2000000000000002</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v>0</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2.5</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0</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0</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0</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0</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25.2</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0</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0</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0.96</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1.2</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1</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0.2</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0.9</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0</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0</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0</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3</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0</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0</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0</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0</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v>0</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0</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0</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0</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0</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0</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0</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0</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0</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0</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0</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0</v>
      </c>
      <c r="B105" s="139">
        <v>257</v>
      </c>
      <c r="C105" s="139" t="s">
        <v>356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0</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v>0</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0</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0</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13.1</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0.7</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0</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v>0</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v>0</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v>0</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0</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4.8</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v>0</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0</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0.3</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v>0</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0.1</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v>0</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384</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515</v>
      </c>
      <c r="C146" s="122"/>
      <c r="D146" s="126">
        <f>SUM(D4:D145)</f>
        <v>1</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1</v>
      </c>
    </row>
    <row r="147" spans="1:18" x14ac:dyDescent="0.2">
      <c r="E147"/>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s="96"/>
    </row>
    <row r="161" spans="1:5" x14ac:dyDescent="0.2">
      <c r="A161" s="85"/>
      <c r="B161" s="95"/>
      <c r="C161" s="97"/>
      <c r="E161" s="96"/>
    </row>
    <row r="162" spans="1:5" x14ac:dyDescent="0.2">
      <c r="C162" s="8"/>
      <c r="E162" s="19"/>
    </row>
    <row r="163" spans="1:5" x14ac:dyDescent="0.2">
      <c r="E163"/>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D174" s="96"/>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row>
    <row r="199" spans="3:5" x14ac:dyDescent="0.2">
      <c r="C199" s="3"/>
    </row>
    <row r="200" spans="3:5" x14ac:dyDescent="0.2">
      <c r="C200" s="3"/>
    </row>
    <row r="201" spans="3:5" x14ac:dyDescent="0.2">
      <c r="C201" s="3"/>
    </row>
    <row r="203" spans="3:5" x14ac:dyDescent="0.2">
      <c r="D203" s="96"/>
      <c r="E20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sheetData>
  <pageMargins left="0.7" right="0.7" top="0.75" bottom="0.75" header="0.3" footer="0.3"/>
  <pageSetup paperSize="9" orientation="portrait" horizontalDpi="0"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248"/>
  <sheetViews>
    <sheetView workbookViewId="0">
      <pane ySplit="3" topLeftCell="A112" activePane="bottomLeft" state="frozen"/>
      <selection pane="bottomLeft" activeCell="B132" sqref="B132"/>
    </sheetView>
  </sheetViews>
  <sheetFormatPr defaultRowHeight="12.75" x14ac:dyDescent="0.2"/>
  <cols>
    <col min="1" max="1" width="12"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387</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388</v>
      </c>
      <c r="B3" s="14" t="s">
        <v>5</v>
      </c>
      <c r="C3" s="15" t="s">
        <v>22</v>
      </c>
      <c r="D3" s="146" t="s">
        <v>458</v>
      </c>
      <c r="E3" s="17">
        <f>'Weekly Diet'!E3</f>
        <v>44752</v>
      </c>
      <c r="F3" s="146" t="s">
        <v>458</v>
      </c>
      <c r="G3" s="17">
        <f>E3+1</f>
        <v>44753</v>
      </c>
      <c r="H3" s="146" t="s">
        <v>458</v>
      </c>
      <c r="I3" s="17">
        <f>G3+1</f>
        <v>44754</v>
      </c>
      <c r="J3" s="146" t="s">
        <v>458</v>
      </c>
      <c r="K3" s="17">
        <f>I3+1</f>
        <v>44755</v>
      </c>
      <c r="L3" s="146" t="s">
        <v>458</v>
      </c>
      <c r="M3" s="17">
        <f>K3+1</f>
        <v>44756</v>
      </c>
      <c r="N3" s="146" t="s">
        <v>458</v>
      </c>
      <c r="O3" s="17">
        <f>M3+1</f>
        <v>44757</v>
      </c>
      <c r="P3" s="146" t="s">
        <v>458</v>
      </c>
      <c r="Q3" s="17">
        <f>O3+1</f>
        <v>44758</v>
      </c>
      <c r="R3" s="113" t="s">
        <v>169</v>
      </c>
    </row>
    <row r="4" spans="1:19" x14ac:dyDescent="0.2">
      <c r="A4" s="233">
        <v>5</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33">
        <v>32</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33">
        <v>633</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33">
        <v>30</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12</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2</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7</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3">
        <v>37</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4</v>
      </c>
      <c r="B12" s="20">
        <v>120</v>
      </c>
      <c r="C12" s="20" t="s">
        <v>1</v>
      </c>
      <c r="D12" s="77">
        <f>A12*'Weekly Diet'!D12</f>
        <v>4</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33">
        <v>32</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0</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2</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0</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2</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11</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0</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0</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7</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33">
        <v>77</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33">
        <v>39</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33">
        <v>684</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33">
        <v>819</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4</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1</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33">
        <v>852</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33">
        <v>22</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3">
        <v>241</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3">
        <v>330</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33">
        <v>37</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3">
        <v>243</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3">
        <v>125</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3">
        <v>179</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3">
        <v>207</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33">
        <v>120</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3">
        <v>375</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33">
        <v>92</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1</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33">
        <v>48</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33">
        <v>0</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3</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10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10</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6</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33">
        <v>411</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0</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5</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33">
        <v>52</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0</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33">
        <v>160</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7</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2</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6</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0</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12</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33">
        <v>380</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5</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0</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33">
        <v>128</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33">
        <v>681</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40</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4</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33">
        <v>102</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33">
        <v>41</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33">
        <v>436</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0</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33">
        <v>54</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33">
        <v>54</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3</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33">
        <v>46</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33">
        <v>46</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33">
        <v>55</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33">
        <v>59</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33">
        <v>101</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0</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0</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13</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0</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0</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33">
        <v>46</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12</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28.8+30.8</f>
        <v>59.6</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0</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0</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33">
        <v>31</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33">
        <v>38</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33">
        <v>16</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1</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3</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0</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33">
        <v>961</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14</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33">
        <v>61</v>
      </c>
      <c r="B105" s="139">
        <v>257</v>
      </c>
      <c r="C105" s="139" t="s">
        <v>356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17</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v>0</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0</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4</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33">
        <v>69</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0</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10</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33">
        <v>469</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1</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0</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9</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32</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19</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33">
        <v>42</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33">
        <v>254</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4</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0</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2</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5.68</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384</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389</v>
      </c>
      <c r="C146" s="122"/>
      <c r="D146" s="126">
        <f>SUM(D4:D145)</f>
        <v>4</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4</v>
      </c>
    </row>
    <row r="147" spans="1:18" x14ac:dyDescent="0.2">
      <c r="E147"/>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s="96"/>
    </row>
    <row r="161" spans="1:5" x14ac:dyDescent="0.2">
      <c r="A161" s="85"/>
      <c r="B161" s="95"/>
      <c r="C161" s="97"/>
      <c r="E161" s="96"/>
    </row>
    <row r="162" spans="1:5" x14ac:dyDescent="0.2">
      <c r="C162" s="8"/>
      <c r="E162" s="19"/>
    </row>
    <row r="163" spans="1:5" x14ac:dyDescent="0.2">
      <c r="E163"/>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D174" s="96"/>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row>
    <row r="199" spans="3:5" x14ac:dyDescent="0.2">
      <c r="C199" s="3"/>
    </row>
    <row r="200" spans="3:5" x14ac:dyDescent="0.2">
      <c r="C200" s="3"/>
    </row>
    <row r="201" spans="3:5" x14ac:dyDescent="0.2">
      <c r="C201" s="3"/>
    </row>
    <row r="203" spans="3:5" x14ac:dyDescent="0.2">
      <c r="D203" s="96"/>
      <c r="E20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sheetData>
  <pageMargins left="0.7" right="0.7" top="0.75" bottom="0.75" header="0.3" footer="0.3"/>
  <pageSetup orientation="portrait" horizontalDpi="0"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248"/>
  <sheetViews>
    <sheetView workbookViewId="0">
      <pane ySplit="3" topLeftCell="A107" activePane="bottomLeft" state="frozen"/>
      <selection pane="bottomLeft" activeCell="B132" sqref="B132"/>
    </sheetView>
  </sheetViews>
  <sheetFormatPr defaultRowHeight="12.75" x14ac:dyDescent="0.2"/>
  <cols>
    <col min="1" max="1" width="12.140625" style="96" customWidth="1"/>
    <col min="2" max="2" width="11.28515625" customWidth="1"/>
    <col min="3" max="3" width="39.7109375" customWidth="1"/>
    <col min="4" max="4" width="6.5703125" style="77" customWidth="1"/>
    <col min="5" max="5" width="12.42578125" style="12" bestFit="1" customWidth="1"/>
    <col min="6" max="6" width="6.5703125" style="12" customWidth="1"/>
    <col min="7" max="7" width="10.7109375" bestFit="1" customWidth="1"/>
    <col min="8" max="8" width="6.5703125" style="12" customWidth="1"/>
    <col min="9" max="9" width="11.42578125" bestFit="1" customWidth="1"/>
    <col min="10" max="10" width="6.5703125" style="12" customWidth="1"/>
    <col min="11" max="11" width="11.140625" bestFit="1" customWidth="1"/>
    <col min="12" max="12" width="6.5703125" style="12" customWidth="1"/>
    <col min="13" max="13" width="11.140625" bestFit="1" customWidth="1"/>
    <col min="14" max="14" width="6.5703125" style="12" customWidth="1"/>
    <col min="15" max="15" width="11.140625" bestFit="1" customWidth="1"/>
    <col min="16" max="16" width="6.5703125" style="12" customWidth="1"/>
    <col min="17" max="17" width="11.140625" bestFit="1" customWidth="1"/>
  </cols>
  <sheetData>
    <row r="1" spans="1:19" ht="15" x14ac:dyDescent="0.2">
      <c r="A1" s="114" t="s">
        <v>200</v>
      </c>
      <c r="B1" s="1"/>
      <c r="C1" s="2"/>
      <c r="E1" s="120"/>
      <c r="G1" s="114"/>
      <c r="H1" s="154"/>
      <c r="I1" s="114"/>
      <c r="J1" s="154"/>
      <c r="K1" s="114"/>
      <c r="L1" s="154"/>
      <c r="M1" s="114"/>
      <c r="N1" s="154"/>
      <c r="O1" s="114"/>
      <c r="P1" s="154"/>
      <c r="Q1" s="114"/>
      <c r="R1" s="114"/>
      <c r="S1" s="114"/>
    </row>
    <row r="2" spans="1:19" x14ac:dyDescent="0.2">
      <c r="A2" s="155"/>
      <c r="B2" s="8"/>
      <c r="C2" s="8"/>
      <c r="D2" s="116"/>
      <c r="E2" s="10" t="str">
        <f>TEXT(E3,"ddd")</f>
        <v>Sun</v>
      </c>
      <c r="F2" s="10"/>
      <c r="G2" s="10" t="str">
        <f>TEXT(G3,"ddd")</f>
        <v>Mon</v>
      </c>
      <c r="H2" s="10"/>
      <c r="I2" s="10" t="str">
        <f>TEXT(I3,"ddd")</f>
        <v>Tue</v>
      </c>
      <c r="J2" s="10"/>
      <c r="K2" s="10" t="str">
        <f>TEXT(K3,"ddd")</f>
        <v>Wed</v>
      </c>
      <c r="L2" s="10"/>
      <c r="M2" s="10" t="str">
        <f>TEXT(M3,"ddd")</f>
        <v>Thu</v>
      </c>
      <c r="N2" s="10"/>
      <c r="O2" s="10" t="str">
        <f>TEXT(O3,"ddd")</f>
        <v>Fri</v>
      </c>
      <c r="P2" s="10"/>
      <c r="Q2" s="10" t="str">
        <f>TEXT(Q3,"ddd")</f>
        <v>Sat</v>
      </c>
    </row>
    <row r="3" spans="1:19" x14ac:dyDescent="0.2">
      <c r="A3" s="18" t="s">
        <v>198</v>
      </c>
      <c r="B3" s="14" t="s">
        <v>5</v>
      </c>
      <c r="C3" s="15" t="s">
        <v>22</v>
      </c>
      <c r="D3" s="146" t="s">
        <v>201</v>
      </c>
      <c r="E3" s="17">
        <f>'Weekly Diet'!E3</f>
        <v>44752</v>
      </c>
      <c r="F3" s="153" t="s">
        <v>201</v>
      </c>
      <c r="G3" s="17">
        <f>E3+1</f>
        <v>44753</v>
      </c>
      <c r="H3" s="153" t="s">
        <v>201</v>
      </c>
      <c r="I3" s="17">
        <f>G3+1</f>
        <v>44754</v>
      </c>
      <c r="J3" s="153" t="s">
        <v>201</v>
      </c>
      <c r="K3" s="17">
        <f>I3+1</f>
        <v>44755</v>
      </c>
      <c r="L3" s="153" t="s">
        <v>201</v>
      </c>
      <c r="M3" s="17">
        <f>K3+1</f>
        <v>44756</v>
      </c>
      <c r="N3" s="153" t="s">
        <v>201</v>
      </c>
      <c r="O3" s="17">
        <f>M3+1</f>
        <v>44757</v>
      </c>
      <c r="P3" s="153" t="s">
        <v>201</v>
      </c>
      <c r="Q3" s="17">
        <f>O3+1</f>
        <v>44758</v>
      </c>
      <c r="R3" s="113" t="s">
        <v>169</v>
      </c>
    </row>
    <row r="4" spans="1:19" x14ac:dyDescent="0.2">
      <c r="A4" s="96">
        <v>2</v>
      </c>
      <c r="B4" s="20">
        <v>53</v>
      </c>
      <c r="C4" s="20" t="s">
        <v>0</v>
      </c>
      <c r="D4" s="74">
        <f>$A4*'Weekly Diet'!D4</f>
        <v>0</v>
      </c>
      <c r="E4" s="22" t="str">
        <f>'Weekly Diet'!E4</f>
        <v/>
      </c>
      <c r="F4" s="74">
        <f>$A4*'Weekly Diet'!F4</f>
        <v>0</v>
      </c>
      <c r="G4" s="22" t="str">
        <f>'Weekly Diet'!G4</f>
        <v/>
      </c>
      <c r="H4" s="74">
        <f>$A4*'Weekly Diet'!H4</f>
        <v>0</v>
      </c>
      <c r="I4" s="22" t="str">
        <f>'Weekly Diet'!I4</f>
        <v/>
      </c>
      <c r="J4" s="74">
        <f>$A4*'Weekly Diet'!J4</f>
        <v>0</v>
      </c>
      <c r="K4" s="22" t="str">
        <f>'Weekly Diet'!K4</f>
        <v/>
      </c>
      <c r="L4" s="74">
        <f>$A4*'Weekly Diet'!L4</f>
        <v>0</v>
      </c>
      <c r="M4" s="22" t="str">
        <f>'Weekly Diet'!M4</f>
        <v/>
      </c>
      <c r="N4" s="74">
        <f>$A4*'Weekly Diet'!N4</f>
        <v>0</v>
      </c>
      <c r="O4" s="22" t="str">
        <f>'Weekly Diet'!O4</f>
        <v/>
      </c>
      <c r="P4" s="74">
        <f>$A4*'Weekly Diet'!P4</f>
        <v>0</v>
      </c>
      <c r="Q4" s="22" t="str">
        <f>'Weekly Diet'!Q4</f>
        <v/>
      </c>
    </row>
    <row r="5" spans="1:19" x14ac:dyDescent="0.2">
      <c r="A5" s="77">
        <v>2</v>
      </c>
      <c r="B5" s="24">
        <v>250</v>
      </c>
      <c r="C5" s="24" t="s">
        <v>21</v>
      </c>
      <c r="D5" s="74">
        <f>$A5*'Weekly Diet'!D5</f>
        <v>0</v>
      </c>
      <c r="E5" s="22" t="str">
        <f>'Weekly Diet'!E5</f>
        <v/>
      </c>
      <c r="F5" s="74">
        <f>$A5*'Weekly Diet'!F5</f>
        <v>0</v>
      </c>
      <c r="G5" s="22" t="str">
        <f>'Weekly Diet'!G5</f>
        <v/>
      </c>
      <c r="H5" s="74">
        <f>$A5*'Weekly Diet'!H5</f>
        <v>0</v>
      </c>
      <c r="I5" s="22" t="str">
        <f>'Weekly Diet'!I5</f>
        <v/>
      </c>
      <c r="J5" s="74">
        <f>$A5*'Weekly Diet'!J5</f>
        <v>0</v>
      </c>
      <c r="K5" s="22" t="str">
        <f>'Weekly Diet'!K5</f>
        <v/>
      </c>
      <c r="L5" s="74">
        <f>$A5*'Weekly Diet'!L5</f>
        <v>0</v>
      </c>
      <c r="M5" s="22" t="str">
        <f>'Weekly Diet'!M5</f>
        <v/>
      </c>
      <c r="N5" s="74">
        <f>$A5*'Weekly Diet'!N5</f>
        <v>0</v>
      </c>
      <c r="O5" s="22" t="str">
        <f>'Weekly Diet'!O5</f>
        <v/>
      </c>
      <c r="P5" s="74">
        <f>$A5*'Weekly Diet'!P5</f>
        <v>0</v>
      </c>
      <c r="Q5" s="22" t="str">
        <f>'Weekly Diet'!Q5</f>
        <v/>
      </c>
    </row>
    <row r="6" spans="1:19" x14ac:dyDescent="0.2">
      <c r="A6" s="77"/>
      <c r="B6" s="27">
        <v>74</v>
      </c>
      <c r="C6" s="27" t="s">
        <v>197</v>
      </c>
      <c r="D6" s="74">
        <f>$A6*'Weekly Diet'!D6</f>
        <v>0</v>
      </c>
      <c r="E6" s="22" t="str">
        <f>'Weekly Diet'!E6</f>
        <v/>
      </c>
      <c r="F6" s="74">
        <f>$A6*'Weekly Diet'!F6</f>
        <v>0</v>
      </c>
      <c r="G6" s="22" t="str">
        <f>'Weekly Diet'!G6</f>
        <v/>
      </c>
      <c r="H6" s="74">
        <f>$A6*'Weekly Diet'!H6</f>
        <v>0</v>
      </c>
      <c r="I6" s="22" t="str">
        <f>'Weekly Diet'!I6</f>
        <v/>
      </c>
      <c r="J6" s="74">
        <f>$A6*'Weekly Diet'!J6</f>
        <v>0</v>
      </c>
      <c r="K6" s="22" t="str">
        <f>'Weekly Diet'!K6</f>
        <v/>
      </c>
      <c r="L6" s="74">
        <f>$A6*'Weekly Diet'!L6</f>
        <v>0</v>
      </c>
      <c r="M6" s="22" t="str">
        <f>'Weekly Diet'!M6</f>
        <v/>
      </c>
      <c r="N6" s="74">
        <f>$A6*'Weekly Diet'!N6</f>
        <v>0</v>
      </c>
      <c r="O6" s="22" t="str">
        <f>'Weekly Diet'!O6</f>
        <v/>
      </c>
      <c r="P6" s="74">
        <f>$A6*'Weekly Diet'!P6</f>
        <v>0</v>
      </c>
      <c r="Q6" s="22" t="str">
        <f>'Weekly Diet'!Q6</f>
        <v/>
      </c>
    </row>
    <row r="7" spans="1:19" x14ac:dyDescent="0.2">
      <c r="A7" s="77">
        <v>10</v>
      </c>
      <c r="B7" s="30">
        <v>27</v>
      </c>
      <c r="C7" s="30" t="s">
        <v>92</v>
      </c>
      <c r="D7" s="74">
        <f>$A7*'Weekly Diet'!D7</f>
        <v>0</v>
      </c>
      <c r="E7" s="22" t="str">
        <f>'Weekly Diet'!E7</f>
        <v/>
      </c>
      <c r="F7" s="74">
        <f>$A7*'Weekly Diet'!F7</f>
        <v>0</v>
      </c>
      <c r="G7" s="22" t="str">
        <f>'Weekly Diet'!G7</f>
        <v/>
      </c>
      <c r="H7" s="74">
        <f>$A7*'Weekly Diet'!H7</f>
        <v>0</v>
      </c>
      <c r="I7" s="22" t="str">
        <f>'Weekly Diet'!I7</f>
        <v/>
      </c>
      <c r="J7" s="74">
        <f>$A7*'Weekly Diet'!J7</f>
        <v>0</v>
      </c>
      <c r="K7" s="22" t="str">
        <f>'Weekly Diet'!K7</f>
        <v/>
      </c>
      <c r="L7" s="74">
        <f>$A7*'Weekly Diet'!L7</f>
        <v>0</v>
      </c>
      <c r="M7" s="22" t="str">
        <f>'Weekly Diet'!M7</f>
        <v/>
      </c>
      <c r="N7" s="74">
        <f>$A7*'Weekly Diet'!N7</f>
        <v>0</v>
      </c>
      <c r="O7" s="22" t="str">
        <f>'Weekly Diet'!O7</f>
        <v/>
      </c>
      <c r="P7" s="74">
        <f>$A7*'Weekly Diet'!P7</f>
        <v>0</v>
      </c>
      <c r="Q7" s="22" t="str">
        <f>'Weekly Diet'!Q7</f>
        <v/>
      </c>
    </row>
    <row r="8" spans="1:19" x14ac:dyDescent="0.2">
      <c r="A8" s="239">
        <v>3668</v>
      </c>
      <c r="B8" s="35">
        <v>210</v>
      </c>
      <c r="C8" s="35" t="s">
        <v>317</v>
      </c>
      <c r="D8" s="74">
        <f>$A8*'Weekly Diet'!D8</f>
        <v>0</v>
      </c>
      <c r="E8" s="22" t="str">
        <f>'Weekly Diet'!E8</f>
        <v/>
      </c>
      <c r="F8" s="74">
        <f>$A8*'Weekly Diet'!F8</f>
        <v>0</v>
      </c>
      <c r="G8" s="22" t="str">
        <f>'Weekly Diet'!G8</f>
        <v/>
      </c>
      <c r="H8" s="74">
        <f>$A8*'Weekly Diet'!H8</f>
        <v>0</v>
      </c>
      <c r="I8" s="22" t="str">
        <f>'Weekly Diet'!I8</f>
        <v/>
      </c>
      <c r="J8" s="74">
        <f>$A8*'Weekly Diet'!J8</f>
        <v>0</v>
      </c>
      <c r="K8" s="22" t="str">
        <f>'Weekly Diet'!K8</f>
        <v/>
      </c>
      <c r="L8" s="74">
        <f>$A8*'Weekly Diet'!L8</f>
        <v>0</v>
      </c>
      <c r="M8" s="22" t="str">
        <f>'Weekly Diet'!M8</f>
        <v/>
      </c>
      <c r="N8" s="74">
        <f>$A8*'Weekly Diet'!N8</f>
        <v>0</v>
      </c>
      <c r="O8" s="22" t="str">
        <f>'Weekly Diet'!O8</f>
        <v/>
      </c>
      <c r="P8" s="74">
        <f>$A8*'Weekly Diet'!P8</f>
        <v>0</v>
      </c>
      <c r="Q8" s="22" t="str">
        <f>'Weekly Diet'!Q8</f>
        <v/>
      </c>
    </row>
    <row r="9" spans="1:19" x14ac:dyDescent="0.2">
      <c r="A9" s="77">
        <v>0.4</v>
      </c>
      <c r="B9" s="35">
        <v>15</v>
      </c>
      <c r="C9" s="35" t="s">
        <v>86</v>
      </c>
      <c r="D9" s="74">
        <f>$A9*'Weekly Diet'!D9</f>
        <v>0</v>
      </c>
      <c r="E9" s="22" t="str">
        <f>'Weekly Diet'!E9</f>
        <v/>
      </c>
      <c r="F9" s="74">
        <f>$A9*'Weekly Diet'!F9</f>
        <v>0</v>
      </c>
      <c r="G9" s="22" t="str">
        <f>'Weekly Diet'!G9</f>
        <v/>
      </c>
      <c r="H9" s="74">
        <f>$A9*'Weekly Diet'!H9</f>
        <v>0</v>
      </c>
      <c r="I9" s="22" t="str">
        <f>'Weekly Diet'!I9</f>
        <v/>
      </c>
      <c r="J9" s="74">
        <f>$A9*'Weekly Diet'!J9</f>
        <v>0</v>
      </c>
      <c r="K9" s="22" t="str">
        <f>'Weekly Diet'!K9</f>
        <v/>
      </c>
      <c r="L9" s="74">
        <f>$A9*'Weekly Diet'!L9</f>
        <v>0</v>
      </c>
      <c r="M9" s="22" t="str">
        <f>'Weekly Diet'!M9</f>
        <v/>
      </c>
      <c r="N9" s="74">
        <f>$A9*'Weekly Diet'!N9</f>
        <v>0</v>
      </c>
      <c r="O9" s="22" t="str">
        <f>'Weekly Diet'!O9</f>
        <v/>
      </c>
      <c r="P9" s="74">
        <f>$A9*'Weekly Diet'!P9</f>
        <v>0</v>
      </c>
      <c r="Q9" s="22" t="str">
        <f>'Weekly Diet'!Q9</f>
        <v/>
      </c>
    </row>
    <row r="10" spans="1:19" x14ac:dyDescent="0.2">
      <c r="A10" s="77">
        <v>7</v>
      </c>
      <c r="B10" s="32">
        <v>160</v>
      </c>
      <c r="C10" s="32" t="s">
        <v>55</v>
      </c>
      <c r="D10" s="74">
        <f>$A10*'Weekly Diet'!D10</f>
        <v>0</v>
      </c>
      <c r="E10" s="22" t="str">
        <f>'Weekly Diet'!E10</f>
        <v/>
      </c>
      <c r="F10" s="74">
        <f>$A10*'Weekly Diet'!F10</f>
        <v>0</v>
      </c>
      <c r="G10" s="22" t="str">
        <f>'Weekly Diet'!G10</f>
        <v/>
      </c>
      <c r="H10" s="74">
        <f>$A10*'Weekly Diet'!H10</f>
        <v>0</v>
      </c>
      <c r="I10" s="22" t="str">
        <f>'Weekly Diet'!I10</f>
        <v/>
      </c>
      <c r="J10" s="74">
        <f>$A10*'Weekly Diet'!J10</f>
        <v>0</v>
      </c>
      <c r="K10" s="22" t="str">
        <f>'Weekly Diet'!K10</f>
        <v/>
      </c>
      <c r="L10" s="74">
        <f>$A10*'Weekly Diet'!L10</f>
        <v>0</v>
      </c>
      <c r="M10" s="22" t="str">
        <f>'Weekly Diet'!M10</f>
        <v/>
      </c>
      <c r="N10" s="74">
        <f>$A10*'Weekly Diet'!N10</f>
        <v>0</v>
      </c>
      <c r="O10" s="22" t="str">
        <f>'Weekly Diet'!O10</f>
        <v/>
      </c>
      <c r="P10" s="74">
        <f>$A10*'Weekly Diet'!P10</f>
        <v>0</v>
      </c>
      <c r="Q10" s="22" t="str">
        <f>'Weekly Diet'!Q10</f>
        <v/>
      </c>
    </row>
    <row r="11" spans="1:19" x14ac:dyDescent="0.2">
      <c r="A11" s="239">
        <v>1684</v>
      </c>
      <c r="B11" s="40">
        <v>468</v>
      </c>
      <c r="C11" s="40" t="s">
        <v>199</v>
      </c>
      <c r="D11" s="74">
        <f>$A11*'Weekly Diet'!D11</f>
        <v>0</v>
      </c>
      <c r="E11" s="22" t="str">
        <f>'Weekly Diet'!E11</f>
        <v/>
      </c>
      <c r="F11" s="74">
        <f>$A11*'Weekly Diet'!F11</f>
        <v>0</v>
      </c>
      <c r="G11" s="22" t="str">
        <f>'Weekly Diet'!G11</f>
        <v/>
      </c>
      <c r="H11" s="74">
        <f>$A11*'Weekly Diet'!H11</f>
        <v>0</v>
      </c>
      <c r="I11" s="22" t="str">
        <f>'Weekly Diet'!I11</f>
        <v/>
      </c>
      <c r="J11" s="74">
        <f>$A11*'Weekly Diet'!J11</f>
        <v>0</v>
      </c>
      <c r="K11" s="22" t="str">
        <f>'Weekly Diet'!K11</f>
        <v/>
      </c>
      <c r="L11" s="74">
        <f>$A11*'Weekly Diet'!L11</f>
        <v>0</v>
      </c>
      <c r="M11" s="22" t="str">
        <f>'Weekly Diet'!M11</f>
        <v/>
      </c>
      <c r="N11" s="74">
        <f>$A11*'Weekly Diet'!N11</f>
        <v>0</v>
      </c>
      <c r="O11" s="22" t="str">
        <f>'Weekly Diet'!O11</f>
        <v/>
      </c>
      <c r="P11" s="74">
        <f>$A11*'Weekly Diet'!P11</f>
        <v>0</v>
      </c>
      <c r="Q11" s="22" t="str">
        <f>'Weekly Diet'!Q11</f>
        <v/>
      </c>
    </row>
    <row r="12" spans="1:19" x14ac:dyDescent="0.2">
      <c r="A12" s="77">
        <v>1</v>
      </c>
      <c r="B12" s="20">
        <v>120</v>
      </c>
      <c r="C12" s="20" t="s">
        <v>1</v>
      </c>
      <c r="D12" s="74">
        <f>$A12*'Weekly Diet'!D12</f>
        <v>1</v>
      </c>
      <c r="E12" s="22">
        <f>'Weekly Diet'!E12</f>
        <v>89</v>
      </c>
      <c r="F12" s="74">
        <f>$A12*'Weekly Diet'!F12</f>
        <v>0</v>
      </c>
      <c r="G12" s="22" t="str">
        <f>'Weekly Diet'!G12</f>
        <v/>
      </c>
      <c r="H12" s="74">
        <f>$A12*'Weekly Diet'!H12</f>
        <v>0</v>
      </c>
      <c r="I12" s="22" t="str">
        <f>'Weekly Diet'!I12</f>
        <v/>
      </c>
      <c r="J12" s="74">
        <f>$A12*'Weekly Diet'!J12</f>
        <v>0</v>
      </c>
      <c r="K12" s="22" t="str">
        <f>'Weekly Diet'!K12</f>
        <v/>
      </c>
      <c r="L12" s="74">
        <f>$A12*'Weekly Diet'!L12</f>
        <v>0</v>
      </c>
      <c r="M12" s="22" t="str">
        <f>'Weekly Diet'!M12</f>
        <v/>
      </c>
      <c r="N12" s="74">
        <f>$A12*'Weekly Diet'!N12</f>
        <v>0</v>
      </c>
      <c r="O12" s="22" t="str">
        <f>'Weekly Diet'!O12</f>
        <v/>
      </c>
      <c r="P12" s="74">
        <f>$A12*'Weekly Diet'!P12</f>
        <v>0</v>
      </c>
      <c r="Q12" s="22" t="str">
        <f>'Weekly Diet'!Q12</f>
        <v/>
      </c>
    </row>
    <row r="13" spans="1:19" x14ac:dyDescent="0.2">
      <c r="A13" s="77">
        <v>1</v>
      </c>
      <c r="B13" s="32">
        <v>30</v>
      </c>
      <c r="C13" s="32" t="s">
        <v>100</v>
      </c>
      <c r="D13" s="74">
        <f>$A13*'Weekly Diet'!D13</f>
        <v>0</v>
      </c>
      <c r="E13" s="22" t="str">
        <f>'Weekly Diet'!E13</f>
        <v/>
      </c>
      <c r="F13" s="74">
        <f>$A13*'Weekly Diet'!F13</f>
        <v>0</v>
      </c>
      <c r="G13" s="22" t="str">
        <f>'Weekly Diet'!G13</f>
        <v/>
      </c>
      <c r="H13" s="74">
        <f>$A13*'Weekly Diet'!H13</f>
        <v>0</v>
      </c>
      <c r="I13" s="22" t="str">
        <f>'Weekly Diet'!I13</f>
        <v/>
      </c>
      <c r="J13" s="74">
        <f>$A13*'Weekly Diet'!J13</f>
        <v>0</v>
      </c>
      <c r="K13" s="22" t="str">
        <f>'Weekly Diet'!K13</f>
        <v/>
      </c>
      <c r="L13" s="74">
        <f>$A13*'Weekly Diet'!L13</f>
        <v>0</v>
      </c>
      <c r="M13" s="22" t="str">
        <f>'Weekly Diet'!M13</f>
        <v/>
      </c>
      <c r="N13" s="74">
        <f>$A13*'Weekly Diet'!N13</f>
        <v>0</v>
      </c>
      <c r="O13" s="22" t="str">
        <f>'Weekly Diet'!O13</f>
        <v/>
      </c>
      <c r="P13" s="74">
        <f>$A13*'Weekly Diet'!P13</f>
        <v>0</v>
      </c>
      <c r="Q13" s="22" t="str">
        <f>'Weekly Diet'!Q13</f>
        <v/>
      </c>
    </row>
    <row r="14" spans="1:19" x14ac:dyDescent="0.2">
      <c r="A14" s="77">
        <v>6</v>
      </c>
      <c r="B14" s="32">
        <v>35</v>
      </c>
      <c r="C14" s="32" t="s">
        <v>39</v>
      </c>
      <c r="D14" s="74">
        <f>$A14*'Weekly Diet'!D14</f>
        <v>0</v>
      </c>
      <c r="E14" s="22" t="str">
        <f>'Weekly Diet'!E14</f>
        <v/>
      </c>
      <c r="F14" s="74">
        <f>$A14*'Weekly Diet'!F14</f>
        <v>0</v>
      </c>
      <c r="G14" s="22" t="str">
        <f>'Weekly Diet'!G14</f>
        <v/>
      </c>
      <c r="H14" s="74">
        <f>$A14*'Weekly Diet'!H14</f>
        <v>0</v>
      </c>
      <c r="I14" s="22" t="str">
        <f>'Weekly Diet'!I14</f>
        <v/>
      </c>
      <c r="J14" s="74">
        <f>$A14*'Weekly Diet'!J14</f>
        <v>0</v>
      </c>
      <c r="K14" s="22" t="str">
        <f>'Weekly Diet'!K14</f>
        <v/>
      </c>
      <c r="L14" s="74">
        <f>$A14*'Weekly Diet'!L14</f>
        <v>0</v>
      </c>
      <c r="M14" s="22" t="str">
        <f>'Weekly Diet'!M14</f>
        <v/>
      </c>
      <c r="N14" s="74">
        <f>$A14*'Weekly Diet'!N14</f>
        <v>0</v>
      </c>
      <c r="O14" s="22" t="str">
        <f>'Weekly Diet'!O14</f>
        <v/>
      </c>
      <c r="P14" s="74">
        <f>$A14*'Weekly Diet'!P14</f>
        <v>0</v>
      </c>
      <c r="Q14" s="22" t="str">
        <f>'Weekly Diet'!Q14</f>
        <v/>
      </c>
    </row>
    <row r="15" spans="1:19" x14ac:dyDescent="0.2">
      <c r="A15" s="77">
        <v>6</v>
      </c>
      <c r="B15" s="32">
        <v>89</v>
      </c>
      <c r="C15" s="32" t="s">
        <v>26</v>
      </c>
      <c r="D15" s="74">
        <f>$A15*'Weekly Diet'!D15</f>
        <v>0</v>
      </c>
      <c r="E15" s="22" t="str">
        <f>'Weekly Diet'!E15</f>
        <v/>
      </c>
      <c r="F15" s="74">
        <f>$A15*'Weekly Diet'!F15</f>
        <v>0</v>
      </c>
      <c r="G15" s="22" t="str">
        <f>'Weekly Diet'!G15</f>
        <v/>
      </c>
      <c r="H15" s="74">
        <f>$A15*'Weekly Diet'!H15</f>
        <v>0</v>
      </c>
      <c r="I15" s="22" t="str">
        <f>'Weekly Diet'!I15</f>
        <v/>
      </c>
      <c r="J15" s="74">
        <f>$A15*'Weekly Diet'!J15</f>
        <v>0</v>
      </c>
      <c r="K15" s="22" t="str">
        <f>'Weekly Diet'!K15</f>
        <v/>
      </c>
      <c r="L15" s="74">
        <f>$A15*'Weekly Diet'!L15</f>
        <v>0</v>
      </c>
      <c r="M15" s="22" t="str">
        <f>'Weekly Diet'!M15</f>
        <v/>
      </c>
      <c r="N15" s="74">
        <f>$A15*'Weekly Diet'!N15</f>
        <v>0</v>
      </c>
      <c r="O15" s="22" t="str">
        <f>'Weekly Diet'!O15</f>
        <v/>
      </c>
      <c r="P15" s="74">
        <f>$A15*'Weekly Diet'!P15</f>
        <v>0</v>
      </c>
      <c r="Q15" s="22" t="str">
        <f>'Weekly Diet'!Q15</f>
        <v/>
      </c>
    </row>
    <row r="16" spans="1:19" x14ac:dyDescent="0.2">
      <c r="A16" s="77">
        <v>0.6</v>
      </c>
      <c r="B16" s="40">
        <v>260</v>
      </c>
      <c r="C16" s="40" t="s">
        <v>87</v>
      </c>
      <c r="D16" s="74">
        <f>$A16*'Weekly Diet'!D16</f>
        <v>0</v>
      </c>
      <c r="E16" s="22" t="str">
        <f>'Weekly Diet'!E16</f>
        <v/>
      </c>
      <c r="F16" s="74">
        <f>$A16*'Weekly Diet'!F16</f>
        <v>0</v>
      </c>
      <c r="G16" s="22" t="str">
        <f>'Weekly Diet'!G16</f>
        <v/>
      </c>
      <c r="H16" s="74">
        <f>$A16*'Weekly Diet'!H16</f>
        <v>0</v>
      </c>
      <c r="I16" s="22" t="str">
        <f>'Weekly Diet'!I16</f>
        <v/>
      </c>
      <c r="J16" s="74">
        <f>$A16*'Weekly Diet'!J16</f>
        <v>0</v>
      </c>
      <c r="K16" s="22" t="str">
        <f>'Weekly Diet'!K16</f>
        <v/>
      </c>
      <c r="L16" s="74">
        <f>$A16*'Weekly Diet'!L16</f>
        <v>0</v>
      </c>
      <c r="M16" s="22" t="str">
        <f>'Weekly Diet'!M16</f>
        <v/>
      </c>
      <c r="N16" s="74">
        <f>$A16*'Weekly Diet'!N16</f>
        <v>0</v>
      </c>
      <c r="O16" s="22" t="str">
        <f>'Weekly Diet'!O16</f>
        <v/>
      </c>
      <c r="P16" s="74">
        <f>$A16*'Weekly Diet'!P16</f>
        <v>0</v>
      </c>
      <c r="Q16" s="22" t="str">
        <f>'Weekly Diet'!Q16</f>
        <v/>
      </c>
    </row>
    <row r="17" spans="1:17" x14ac:dyDescent="0.2">
      <c r="A17">
        <v>487</v>
      </c>
      <c r="B17" s="40">
        <v>282</v>
      </c>
      <c r="C17" s="40" t="s">
        <v>54</v>
      </c>
      <c r="D17" s="74">
        <f>$A17*'Weekly Diet'!D17</f>
        <v>0</v>
      </c>
      <c r="E17" s="22" t="str">
        <f>'Weekly Diet'!E17</f>
        <v/>
      </c>
      <c r="F17" s="74">
        <f>$A17*'Weekly Diet'!F17</f>
        <v>0</v>
      </c>
      <c r="G17" s="22" t="str">
        <f>'Weekly Diet'!G17</f>
        <v/>
      </c>
      <c r="H17" s="74">
        <f>$A17*'Weekly Diet'!H17</f>
        <v>0</v>
      </c>
      <c r="I17" s="22" t="str">
        <f>'Weekly Diet'!I17</f>
        <v/>
      </c>
      <c r="J17" s="74">
        <f>$A17*'Weekly Diet'!J17</f>
        <v>0</v>
      </c>
      <c r="K17" s="22" t="str">
        <f>'Weekly Diet'!K17</f>
        <v/>
      </c>
      <c r="L17" s="74">
        <f>$A17*'Weekly Diet'!L17</f>
        <v>0</v>
      </c>
      <c r="M17" s="22" t="str">
        <f>'Weekly Diet'!M17</f>
        <v/>
      </c>
      <c r="N17" s="74">
        <f>$A17*'Weekly Diet'!N17</f>
        <v>0</v>
      </c>
      <c r="O17" s="22" t="str">
        <f>'Weekly Diet'!O17</f>
        <v/>
      </c>
      <c r="P17" s="74">
        <f>$A17*'Weekly Diet'!P17</f>
        <v>0</v>
      </c>
      <c r="Q17" s="22" t="str">
        <f>'Weekly Diet'!Q17</f>
        <v/>
      </c>
    </row>
    <row r="18" spans="1:17" x14ac:dyDescent="0.2">
      <c r="A18" s="77">
        <v>78</v>
      </c>
      <c r="B18" s="32">
        <v>43</v>
      </c>
      <c r="C18" s="32" t="s">
        <v>399</v>
      </c>
      <c r="D18" s="74">
        <f>$A18*'Weekly Diet'!D18</f>
        <v>0</v>
      </c>
      <c r="E18" s="22" t="str">
        <f>'Weekly Diet'!E18</f>
        <v/>
      </c>
      <c r="F18" s="74">
        <f>$A18*'Weekly Diet'!F18</f>
        <v>0</v>
      </c>
      <c r="G18" s="22" t="str">
        <f>'Weekly Diet'!G18</f>
        <v/>
      </c>
      <c r="H18" s="74">
        <f>$A18*'Weekly Diet'!H18</f>
        <v>0</v>
      </c>
      <c r="I18" s="22" t="str">
        <f>'Weekly Diet'!I18</f>
        <v/>
      </c>
      <c r="J18" s="74">
        <f>$A18*'Weekly Diet'!J18</f>
        <v>0</v>
      </c>
      <c r="K18" s="22" t="str">
        <f>'Weekly Diet'!K18</f>
        <v/>
      </c>
      <c r="L18" s="74">
        <f>$A18*'Weekly Diet'!L18</f>
        <v>0</v>
      </c>
      <c r="M18" s="22" t="str">
        <f>'Weekly Diet'!M18</f>
        <v/>
      </c>
      <c r="N18" s="74">
        <f>$A18*'Weekly Diet'!N18</f>
        <v>0</v>
      </c>
      <c r="O18" s="22" t="str">
        <f>'Weekly Diet'!O18</f>
        <v/>
      </c>
      <c r="P18" s="74">
        <f>$A18*'Weekly Diet'!P18</f>
        <v>0</v>
      </c>
      <c r="Q18" s="22" t="str">
        <f>'Weekly Diet'!Q18</f>
        <v/>
      </c>
    </row>
    <row r="19" spans="1:17" x14ac:dyDescent="0.2">
      <c r="A19" s="77">
        <v>1</v>
      </c>
      <c r="B19" s="20">
        <v>62</v>
      </c>
      <c r="C19" s="20" t="s">
        <v>80</v>
      </c>
      <c r="D19" s="74">
        <f>$A19*'Weekly Diet'!D19</f>
        <v>0</v>
      </c>
      <c r="E19" s="22" t="str">
        <f>'Weekly Diet'!E19</f>
        <v/>
      </c>
      <c r="F19" s="74">
        <f>$A19*'Weekly Diet'!F19</f>
        <v>0</v>
      </c>
      <c r="G19" s="22" t="str">
        <f>'Weekly Diet'!G19</f>
        <v/>
      </c>
      <c r="H19" s="74">
        <f>$A19*'Weekly Diet'!H19</f>
        <v>0</v>
      </c>
      <c r="I19" s="22" t="str">
        <f>'Weekly Diet'!I19</f>
        <v/>
      </c>
      <c r="J19" s="74">
        <f>$A19*'Weekly Diet'!J19</f>
        <v>0</v>
      </c>
      <c r="K19" s="22" t="str">
        <f>'Weekly Diet'!K19</f>
        <v/>
      </c>
      <c r="L19" s="74">
        <f>$A19*'Weekly Diet'!L19</f>
        <v>0</v>
      </c>
      <c r="M19" s="22" t="str">
        <f>'Weekly Diet'!M19</f>
        <v/>
      </c>
      <c r="N19" s="74">
        <f>$A19*'Weekly Diet'!N19</f>
        <v>0</v>
      </c>
      <c r="O19" s="22" t="str">
        <f>'Weekly Diet'!O19</f>
        <v/>
      </c>
      <c r="P19" s="74">
        <f>$A19*'Weekly Diet'!P19</f>
        <v>0</v>
      </c>
      <c r="Q19" s="22" t="str">
        <f>'Weekly Diet'!Q19</f>
        <v/>
      </c>
    </row>
    <row r="20" spans="1:17" x14ac:dyDescent="0.2">
      <c r="A20" s="77">
        <v>400</v>
      </c>
      <c r="B20" s="24">
        <v>252</v>
      </c>
      <c r="C20" s="24" t="s">
        <v>12</v>
      </c>
      <c r="D20" s="74">
        <f>$A20*'Weekly Diet'!D20</f>
        <v>0</v>
      </c>
      <c r="E20" s="22" t="str">
        <f>'Weekly Diet'!E20</f>
        <v/>
      </c>
      <c r="F20" s="74">
        <f>$A20*'Weekly Diet'!F20</f>
        <v>0</v>
      </c>
      <c r="G20" s="22" t="str">
        <f>'Weekly Diet'!G20</f>
        <v/>
      </c>
      <c r="H20" s="74">
        <f>$A20*'Weekly Diet'!H20</f>
        <v>0</v>
      </c>
      <c r="I20" s="22" t="str">
        <f>'Weekly Diet'!I20</f>
        <v/>
      </c>
      <c r="J20" s="74">
        <f>$A20*'Weekly Diet'!J20</f>
        <v>0</v>
      </c>
      <c r="K20" s="22" t="str">
        <f>'Weekly Diet'!K20</f>
        <v/>
      </c>
      <c r="L20" s="74">
        <f>$A20*'Weekly Diet'!L20</f>
        <v>0</v>
      </c>
      <c r="M20" s="22" t="str">
        <f>'Weekly Diet'!M20</f>
        <v/>
      </c>
      <c r="N20" s="74">
        <f>$A20*'Weekly Diet'!N20</f>
        <v>0</v>
      </c>
      <c r="O20" s="22" t="str">
        <f>'Weekly Diet'!O20</f>
        <v/>
      </c>
      <c r="P20" s="74">
        <f>$A20*'Weekly Diet'!P20</f>
        <v>0</v>
      </c>
      <c r="Q20" s="22" t="str">
        <f>'Weekly Diet'!Q20</f>
        <v/>
      </c>
    </row>
    <row r="21" spans="1:17" x14ac:dyDescent="0.2">
      <c r="A21" s="77">
        <v>400</v>
      </c>
      <c r="B21" s="46">
        <v>279</v>
      </c>
      <c r="C21" s="46" t="s">
        <v>68</v>
      </c>
      <c r="D21" s="74">
        <f>$A21*'Weekly Diet'!D21</f>
        <v>0</v>
      </c>
      <c r="E21" s="22" t="str">
        <f>'Weekly Diet'!E21</f>
        <v/>
      </c>
      <c r="F21" s="74">
        <f>$A21*'Weekly Diet'!F21</f>
        <v>0</v>
      </c>
      <c r="G21" s="22" t="str">
        <f>'Weekly Diet'!G21</f>
        <v/>
      </c>
      <c r="H21" s="74">
        <f>$A21*'Weekly Diet'!H21</f>
        <v>0</v>
      </c>
      <c r="I21" s="22" t="str">
        <f>'Weekly Diet'!I21</f>
        <v/>
      </c>
      <c r="J21" s="74">
        <f>$A21*'Weekly Diet'!J21</f>
        <v>0</v>
      </c>
      <c r="K21" s="22" t="str">
        <f>'Weekly Diet'!K21</f>
        <v/>
      </c>
      <c r="L21" s="74">
        <f>$A21*'Weekly Diet'!L21</f>
        <v>0</v>
      </c>
      <c r="M21" s="22" t="str">
        <f>'Weekly Diet'!M21</f>
        <v/>
      </c>
      <c r="N21" s="74">
        <f>$A21*'Weekly Diet'!N21</f>
        <v>0</v>
      </c>
      <c r="O21" s="22" t="str">
        <f>'Weekly Diet'!O21</f>
        <v/>
      </c>
      <c r="P21" s="74">
        <f>$A21*'Weekly Diet'!P21</f>
        <v>0</v>
      </c>
      <c r="Q21" s="22" t="str">
        <f>'Weekly Diet'!Q21</f>
        <v/>
      </c>
    </row>
    <row r="22" spans="1:17" x14ac:dyDescent="0.2">
      <c r="A22" s="77">
        <v>200</v>
      </c>
      <c r="B22" s="46">
        <v>280</v>
      </c>
      <c r="C22" s="46" t="s">
        <v>76</v>
      </c>
      <c r="D22" s="74">
        <f>$A22*'Weekly Diet'!D22</f>
        <v>0</v>
      </c>
      <c r="E22" s="22" t="str">
        <f>'Weekly Diet'!E22</f>
        <v/>
      </c>
      <c r="F22" s="74">
        <f>$A22*'Weekly Diet'!F22</f>
        <v>0</v>
      </c>
      <c r="G22" s="22" t="str">
        <f>'Weekly Diet'!G22</f>
        <v/>
      </c>
      <c r="H22" s="74">
        <f>$A22*'Weekly Diet'!H22</f>
        <v>0</v>
      </c>
      <c r="I22" s="22" t="str">
        <f>'Weekly Diet'!I22</f>
        <v/>
      </c>
      <c r="J22" s="74">
        <f>$A22*'Weekly Diet'!J22</f>
        <v>0</v>
      </c>
      <c r="K22" s="22" t="str">
        <f>'Weekly Diet'!K22</f>
        <v/>
      </c>
      <c r="L22" s="74">
        <f>$A22*'Weekly Diet'!L22</f>
        <v>0</v>
      </c>
      <c r="M22" s="22" t="str">
        <f>'Weekly Diet'!M22</f>
        <v/>
      </c>
      <c r="N22" s="74">
        <f>$A22*'Weekly Diet'!N22</f>
        <v>0</v>
      </c>
      <c r="O22" s="22" t="str">
        <f>'Weekly Diet'!O22</f>
        <v/>
      </c>
      <c r="P22" s="74">
        <f>$A22*'Weekly Diet'!P22</f>
        <v>0</v>
      </c>
      <c r="Q22" s="22" t="str">
        <f>'Weekly Diet'!Q22</f>
        <v/>
      </c>
    </row>
    <row r="23" spans="1:17" x14ac:dyDescent="0.2">
      <c r="A23" s="77">
        <v>33</v>
      </c>
      <c r="B23" s="32">
        <v>35</v>
      </c>
      <c r="C23" s="32" t="s">
        <v>173</v>
      </c>
      <c r="D23" s="74">
        <f>$A23*'Weekly Diet'!D23</f>
        <v>0</v>
      </c>
      <c r="E23" s="22" t="str">
        <f>'Weekly Diet'!E23</f>
        <v/>
      </c>
      <c r="F23" s="74">
        <f>$A23*'Weekly Diet'!F23</f>
        <v>0</v>
      </c>
      <c r="G23" s="22" t="str">
        <f>'Weekly Diet'!G23</f>
        <v/>
      </c>
      <c r="H23" s="74">
        <f>$A23*'Weekly Diet'!H23</f>
        <v>0</v>
      </c>
      <c r="I23" s="22" t="str">
        <f>'Weekly Diet'!I23</f>
        <v/>
      </c>
      <c r="J23" s="74">
        <f>$A23*'Weekly Diet'!J23</f>
        <v>0</v>
      </c>
      <c r="K23" s="22" t="str">
        <f>'Weekly Diet'!K23</f>
        <v/>
      </c>
      <c r="L23" s="74">
        <f>$A23*'Weekly Diet'!L23</f>
        <v>0</v>
      </c>
      <c r="M23" s="22" t="str">
        <f>'Weekly Diet'!M23</f>
        <v/>
      </c>
      <c r="N23" s="74">
        <f>$A23*'Weekly Diet'!N23</f>
        <v>0</v>
      </c>
      <c r="O23" s="22" t="str">
        <f>'Weekly Diet'!O23</f>
        <v/>
      </c>
      <c r="P23" s="74">
        <f>$A23*'Weekly Diet'!P23</f>
        <v>0</v>
      </c>
      <c r="Q23" s="22" t="str">
        <f>'Weekly Diet'!Q23</f>
        <v/>
      </c>
    </row>
    <row r="24" spans="1:17" x14ac:dyDescent="0.2">
      <c r="A24" s="77">
        <v>33</v>
      </c>
      <c r="B24" s="32">
        <v>36</v>
      </c>
      <c r="C24" s="32" t="s">
        <v>177</v>
      </c>
      <c r="D24" s="74">
        <f>$A24*'Weekly Diet'!D24</f>
        <v>0</v>
      </c>
      <c r="E24" s="22" t="str">
        <f>'Weekly Diet'!E24</f>
        <v/>
      </c>
      <c r="F24" s="74">
        <f>$A24*'Weekly Diet'!F24</f>
        <v>0</v>
      </c>
      <c r="G24" s="22" t="str">
        <f>'Weekly Diet'!G24</f>
        <v/>
      </c>
      <c r="H24" s="74">
        <f>$A24*'Weekly Diet'!H24</f>
        <v>0</v>
      </c>
      <c r="I24" s="22" t="str">
        <f>'Weekly Diet'!I24</f>
        <v/>
      </c>
      <c r="J24" s="74">
        <f>$A24*'Weekly Diet'!J24</f>
        <v>0</v>
      </c>
      <c r="K24" s="22" t="str">
        <f>'Weekly Diet'!K24</f>
        <v/>
      </c>
      <c r="L24" s="74">
        <f>$A24*'Weekly Diet'!L24</f>
        <v>0</v>
      </c>
      <c r="M24" s="22" t="str">
        <f>'Weekly Diet'!M24</f>
        <v/>
      </c>
      <c r="N24" s="74">
        <f>$A24*'Weekly Diet'!N24</f>
        <v>0</v>
      </c>
      <c r="O24" s="22" t="str">
        <f>'Weekly Diet'!O24</f>
        <v/>
      </c>
      <c r="P24" s="74">
        <f>$A24*'Weekly Diet'!P24</f>
        <v>0</v>
      </c>
      <c r="Q24" s="22" t="str">
        <f>'Weekly Diet'!Q24</f>
        <v/>
      </c>
    </row>
    <row r="25" spans="1:17" x14ac:dyDescent="0.2">
      <c r="A25" s="239">
        <v>643</v>
      </c>
      <c r="B25" s="48">
        <v>717</v>
      </c>
      <c r="C25" s="48" t="s">
        <v>264</v>
      </c>
      <c r="D25" s="74">
        <f>$A25*'Weekly Diet'!D25</f>
        <v>0</v>
      </c>
      <c r="E25" s="22" t="str">
        <f>'Weekly Diet'!E25</f>
        <v/>
      </c>
      <c r="F25" s="74">
        <f>$A25*'Weekly Diet'!F25</f>
        <v>0</v>
      </c>
      <c r="G25" s="22" t="str">
        <f>'Weekly Diet'!G25</f>
        <v/>
      </c>
      <c r="H25" s="74">
        <f>$A25*'Weekly Diet'!H25</f>
        <v>0</v>
      </c>
      <c r="I25" s="22" t="str">
        <f>'Weekly Diet'!I25</f>
        <v/>
      </c>
      <c r="J25" s="74">
        <f>$A25*'Weekly Diet'!J25</f>
        <v>0</v>
      </c>
      <c r="K25" s="22" t="str">
        <f>'Weekly Diet'!K25</f>
        <v/>
      </c>
      <c r="L25" s="74">
        <f>$A25*'Weekly Diet'!L25</f>
        <v>0</v>
      </c>
      <c r="M25" s="22" t="str">
        <f>'Weekly Diet'!M25</f>
        <v/>
      </c>
      <c r="N25" s="74">
        <f>$A25*'Weekly Diet'!N25</f>
        <v>0</v>
      </c>
      <c r="O25" s="22" t="str">
        <f>'Weekly Diet'!O25</f>
        <v/>
      </c>
      <c r="P25" s="74">
        <f>$A25*'Weekly Diet'!P25</f>
        <v>0</v>
      </c>
      <c r="Q25" s="22" t="str">
        <f>'Weekly Diet'!Q25</f>
        <v/>
      </c>
    </row>
    <row r="26" spans="1:17" x14ac:dyDescent="0.2">
      <c r="A26" s="239">
        <v>786</v>
      </c>
      <c r="B26" s="48">
        <v>362</v>
      </c>
      <c r="C26" s="48" t="s">
        <v>157</v>
      </c>
      <c r="D26" s="74">
        <f>$A26*'Weekly Diet'!D26</f>
        <v>0</v>
      </c>
      <c r="E26" s="22" t="str">
        <f>'Weekly Diet'!E26</f>
        <v/>
      </c>
      <c r="F26" s="74">
        <f>$A26*'Weekly Diet'!F26</f>
        <v>0</v>
      </c>
      <c r="G26" s="22" t="str">
        <f>'Weekly Diet'!G26</f>
        <v/>
      </c>
      <c r="H26" s="74">
        <f>$A26*'Weekly Diet'!H26</f>
        <v>0</v>
      </c>
      <c r="I26" s="22" t="str">
        <f>'Weekly Diet'!I26</f>
        <v/>
      </c>
      <c r="J26" s="74">
        <f>$A26*'Weekly Diet'!J26</f>
        <v>0</v>
      </c>
      <c r="K26" s="22" t="str">
        <f>'Weekly Diet'!K26</f>
        <v/>
      </c>
      <c r="L26" s="74">
        <f>$A26*'Weekly Diet'!L26</f>
        <v>0</v>
      </c>
      <c r="M26" s="22" t="str">
        <f>'Weekly Diet'!M26</f>
        <v/>
      </c>
      <c r="N26" s="74">
        <f>$A26*'Weekly Diet'!N26</f>
        <v>0</v>
      </c>
      <c r="O26" s="22" t="str">
        <f>'Weekly Diet'!O26</f>
        <v/>
      </c>
      <c r="P26" s="74">
        <f>$A26*'Weekly Diet'!P26</f>
        <v>0</v>
      </c>
      <c r="Q26" s="22" t="str">
        <f>'Weekly Diet'!Q26</f>
        <v/>
      </c>
    </row>
    <row r="27" spans="1:17" x14ac:dyDescent="0.2">
      <c r="A27" s="77">
        <v>8</v>
      </c>
      <c r="B27" s="32">
        <v>24</v>
      </c>
      <c r="C27" s="32" t="s">
        <v>174</v>
      </c>
      <c r="D27" s="74">
        <f>$A27*'Weekly Diet'!D27</f>
        <v>0</v>
      </c>
      <c r="E27" s="22" t="str">
        <f>'Weekly Diet'!E27</f>
        <v/>
      </c>
      <c r="F27" s="74">
        <f>$A27*'Weekly Diet'!F27</f>
        <v>0</v>
      </c>
      <c r="G27" s="22" t="str">
        <f>'Weekly Diet'!G27</f>
        <v/>
      </c>
      <c r="H27" s="74">
        <f>$A27*'Weekly Diet'!H27</f>
        <v>0</v>
      </c>
      <c r="I27" s="22" t="str">
        <f>'Weekly Diet'!I27</f>
        <v/>
      </c>
      <c r="J27" s="74">
        <f>$A27*'Weekly Diet'!J27</f>
        <v>0</v>
      </c>
      <c r="K27" s="22" t="str">
        <f>'Weekly Diet'!K27</f>
        <v/>
      </c>
      <c r="L27" s="74">
        <f>$A27*'Weekly Diet'!L27</f>
        <v>0</v>
      </c>
      <c r="M27" s="22" t="str">
        <f>'Weekly Diet'!M27</f>
        <v/>
      </c>
      <c r="N27" s="74">
        <f>$A27*'Weekly Diet'!N27</f>
        <v>0</v>
      </c>
      <c r="O27" s="22" t="str">
        <f>'Weekly Diet'!O27</f>
        <v/>
      </c>
      <c r="P27" s="74">
        <f>$A27*'Weekly Diet'!P27</f>
        <v>0</v>
      </c>
      <c r="Q27" s="22" t="str">
        <f>'Weekly Diet'!Q27</f>
        <v/>
      </c>
    </row>
    <row r="28" spans="1:17" x14ac:dyDescent="0.2">
      <c r="A28" s="77">
        <v>15</v>
      </c>
      <c r="B28" s="32">
        <v>23</v>
      </c>
      <c r="C28" s="32" t="s">
        <v>176</v>
      </c>
      <c r="D28" s="74">
        <f>$A28*'Weekly Diet'!D28</f>
        <v>0</v>
      </c>
      <c r="E28" s="22" t="str">
        <f>'Weekly Diet'!E28</f>
        <v/>
      </c>
      <c r="F28" s="74">
        <f>$A28*'Weekly Diet'!F28</f>
        <v>0</v>
      </c>
      <c r="G28" s="22" t="str">
        <f>'Weekly Diet'!G28</f>
        <v/>
      </c>
      <c r="H28" s="74">
        <f>$A28*'Weekly Diet'!H28</f>
        <v>0</v>
      </c>
      <c r="I28" s="22" t="str">
        <f>'Weekly Diet'!I28</f>
        <v/>
      </c>
      <c r="J28" s="74">
        <f>$A28*'Weekly Diet'!J28</f>
        <v>0</v>
      </c>
      <c r="K28" s="22" t="str">
        <f>'Weekly Diet'!K28</f>
        <v/>
      </c>
      <c r="L28" s="74">
        <f>$A28*'Weekly Diet'!L28</f>
        <v>0</v>
      </c>
      <c r="M28" s="22" t="str">
        <f>'Weekly Diet'!M28</f>
        <v/>
      </c>
      <c r="N28" s="74">
        <f>$A28*'Weekly Diet'!N28</f>
        <v>0</v>
      </c>
      <c r="O28" s="22" t="str">
        <f>'Weekly Diet'!O28</f>
        <v/>
      </c>
      <c r="P28" s="74">
        <f>$A28*'Weekly Diet'!P28</f>
        <v>0</v>
      </c>
      <c r="Q28" s="22" t="str">
        <f>'Weekly Diet'!Q28</f>
        <v/>
      </c>
    </row>
    <row r="29" spans="1:17" x14ac:dyDescent="0.2">
      <c r="A29" s="77">
        <v>58</v>
      </c>
      <c r="B29" s="32">
        <v>35</v>
      </c>
      <c r="C29" s="32" t="s">
        <v>272</v>
      </c>
      <c r="D29" s="74">
        <f>$A29*'Weekly Diet'!D29</f>
        <v>0</v>
      </c>
      <c r="E29" s="22" t="str">
        <f>'Weekly Diet'!E29</f>
        <v/>
      </c>
      <c r="F29" s="74">
        <f>$A29*'Weekly Diet'!F29</f>
        <v>0</v>
      </c>
      <c r="G29" s="22" t="str">
        <f>'Weekly Diet'!G29</f>
        <v/>
      </c>
      <c r="H29" s="74">
        <f>$A29*'Weekly Diet'!H29</f>
        <v>0</v>
      </c>
      <c r="I29" s="22" t="str">
        <f>'Weekly Diet'!I29</f>
        <v/>
      </c>
      <c r="J29" s="74">
        <f>$A29*'Weekly Diet'!J29</f>
        <v>0</v>
      </c>
      <c r="K29" s="22" t="str">
        <f>'Weekly Diet'!K29</f>
        <v/>
      </c>
      <c r="L29" s="74">
        <f>$A29*'Weekly Diet'!L29</f>
        <v>0</v>
      </c>
      <c r="M29" s="22" t="str">
        <f>'Weekly Diet'!M29</f>
        <v/>
      </c>
      <c r="N29" s="74">
        <f>$A29*'Weekly Diet'!N29</f>
        <v>0</v>
      </c>
      <c r="O29" s="22" t="str">
        <f>'Weekly Diet'!O29</f>
        <v/>
      </c>
      <c r="P29" s="74">
        <f>$A29*'Weekly Diet'!P29</f>
        <v>0</v>
      </c>
      <c r="Q29" s="22" t="str">
        <f>'Weekly Diet'!Q29</f>
        <v/>
      </c>
    </row>
    <row r="30" spans="1:17" x14ac:dyDescent="0.2">
      <c r="A30" s="77">
        <v>80</v>
      </c>
      <c r="B30" s="32">
        <v>16</v>
      </c>
      <c r="C30" s="32" t="s">
        <v>276</v>
      </c>
      <c r="D30" s="74">
        <f>$A30*'Weekly Diet'!D30</f>
        <v>0</v>
      </c>
      <c r="E30" s="22" t="str">
        <f>'Weekly Diet'!E30</f>
        <v/>
      </c>
      <c r="F30" s="74">
        <f>$A30*'Weekly Diet'!F30</f>
        <v>0</v>
      </c>
      <c r="G30" s="22" t="str">
        <f>'Weekly Diet'!G30</f>
        <v/>
      </c>
      <c r="H30" s="74">
        <f>$A30*'Weekly Diet'!H30</f>
        <v>0</v>
      </c>
      <c r="I30" s="22" t="str">
        <f>'Weekly Diet'!I30</f>
        <v/>
      </c>
      <c r="J30" s="74">
        <f>$A30*'Weekly Diet'!J30</f>
        <v>0</v>
      </c>
      <c r="K30" s="22" t="str">
        <f>'Weekly Diet'!K30</f>
        <v/>
      </c>
      <c r="L30" s="74">
        <f>$A30*'Weekly Diet'!L30</f>
        <v>0</v>
      </c>
      <c r="M30" s="22" t="str">
        <f>'Weekly Diet'!M30</f>
        <v/>
      </c>
      <c r="N30" s="74">
        <f>$A30*'Weekly Diet'!N30</f>
        <v>0</v>
      </c>
      <c r="O30" s="22" t="str">
        <f>'Weekly Diet'!O30</f>
        <v/>
      </c>
      <c r="P30" s="74">
        <f>$A30*'Weekly Diet'!P30</f>
        <v>0</v>
      </c>
      <c r="Q30" s="22" t="str">
        <f>'Weekly Diet'!Q30</f>
        <v/>
      </c>
    </row>
    <row r="31" spans="1:17" x14ac:dyDescent="0.2">
      <c r="A31" s="239">
        <v>842</v>
      </c>
      <c r="B31" s="2">
        <v>300</v>
      </c>
      <c r="C31" s="2" t="s">
        <v>414</v>
      </c>
      <c r="D31" s="74">
        <f>$A31*'Weekly Diet'!D31</f>
        <v>0</v>
      </c>
      <c r="E31" s="22" t="str">
        <f>'Weekly Diet'!E31</f>
        <v/>
      </c>
      <c r="F31" s="74">
        <f>$A31*'Weekly Diet'!F31</f>
        <v>0</v>
      </c>
      <c r="G31" s="22" t="str">
        <f>'Weekly Diet'!G31</f>
        <v/>
      </c>
      <c r="H31" s="74">
        <f>$A31*'Weekly Diet'!H31</f>
        <v>0</v>
      </c>
      <c r="I31" s="22" t="str">
        <f>'Weekly Diet'!I31</f>
        <v/>
      </c>
      <c r="J31" s="74">
        <f>$A31*'Weekly Diet'!J31</f>
        <v>0</v>
      </c>
      <c r="K31" s="22" t="str">
        <f>'Weekly Diet'!K31</f>
        <v/>
      </c>
      <c r="L31" s="74">
        <f>$A31*'Weekly Diet'!L31</f>
        <v>0</v>
      </c>
      <c r="M31" s="22" t="str">
        <f>'Weekly Diet'!M31</f>
        <v/>
      </c>
      <c r="N31" s="74">
        <f>$A31*'Weekly Diet'!N31</f>
        <v>0</v>
      </c>
      <c r="O31" s="22" t="str">
        <f>'Weekly Diet'!O31</f>
        <v/>
      </c>
      <c r="P31" s="74">
        <f>$A31*'Weekly Diet'!P31</f>
        <v>0</v>
      </c>
      <c r="Q31" s="22" t="str">
        <f>'Weekly Diet'!Q31</f>
        <v/>
      </c>
    </row>
    <row r="32" spans="1:17" x14ac:dyDescent="0.2">
      <c r="A32" s="239">
        <v>653</v>
      </c>
      <c r="B32" s="2">
        <v>404</v>
      </c>
      <c r="C32" s="2" t="s">
        <v>405</v>
      </c>
      <c r="D32" s="74">
        <f>$A32*'Weekly Diet'!D32</f>
        <v>0</v>
      </c>
      <c r="E32" s="22" t="str">
        <f>'Weekly Diet'!E32</f>
        <v/>
      </c>
      <c r="F32" s="74">
        <f>$A32*'Weekly Diet'!F32</f>
        <v>0</v>
      </c>
      <c r="G32" s="22" t="str">
        <f>'Weekly Diet'!G32</f>
        <v/>
      </c>
      <c r="H32" s="74">
        <f>$A32*'Weekly Diet'!H32</f>
        <v>0</v>
      </c>
      <c r="I32" s="22" t="str">
        <f>'Weekly Diet'!I32</f>
        <v/>
      </c>
      <c r="J32" s="74">
        <f>$A32*'Weekly Diet'!J32</f>
        <v>0</v>
      </c>
      <c r="K32" s="22" t="str">
        <f>'Weekly Diet'!K32</f>
        <v/>
      </c>
      <c r="L32" s="74">
        <f>$A32*'Weekly Diet'!L32</f>
        <v>0</v>
      </c>
      <c r="M32" s="22" t="str">
        <f>'Weekly Diet'!M32</f>
        <v/>
      </c>
      <c r="N32" s="74">
        <f>$A32*'Weekly Diet'!N32</f>
        <v>0</v>
      </c>
      <c r="O32" s="22" t="str">
        <f>'Weekly Diet'!O32</f>
        <v/>
      </c>
      <c r="P32" s="74">
        <f>$A32*'Weekly Diet'!P32</f>
        <v>0</v>
      </c>
      <c r="Q32" s="22" t="str">
        <f>'Weekly Diet'!Q32</f>
        <v/>
      </c>
    </row>
    <row r="33" spans="1:21" x14ac:dyDescent="0.2">
      <c r="A33">
        <v>364</v>
      </c>
      <c r="B33" s="2">
        <v>98</v>
      </c>
      <c r="C33" s="2" t="s">
        <v>406</v>
      </c>
      <c r="D33" s="74">
        <f>$A33*'Weekly Diet'!D33</f>
        <v>0</v>
      </c>
      <c r="E33" s="22" t="str">
        <f>'Weekly Diet'!E33</f>
        <v/>
      </c>
      <c r="F33" s="74">
        <f>$A33*'Weekly Diet'!F33</f>
        <v>0</v>
      </c>
      <c r="G33" s="22" t="str">
        <f>'Weekly Diet'!G33</f>
        <v/>
      </c>
      <c r="H33" s="74">
        <f>$A33*'Weekly Diet'!H33</f>
        <v>0</v>
      </c>
      <c r="I33" s="22" t="str">
        <f>'Weekly Diet'!I33</f>
        <v/>
      </c>
      <c r="J33" s="74">
        <f>$A33*'Weekly Diet'!J33</f>
        <v>0</v>
      </c>
      <c r="K33" s="22" t="str">
        <f>'Weekly Diet'!K33</f>
        <v/>
      </c>
      <c r="L33" s="74">
        <f>$A33*'Weekly Diet'!L33</f>
        <v>0</v>
      </c>
      <c r="M33" s="22" t="str">
        <f>'Weekly Diet'!M33</f>
        <v/>
      </c>
      <c r="N33" s="74">
        <f>$A33*'Weekly Diet'!N33</f>
        <v>0</v>
      </c>
      <c r="O33" s="22" t="str">
        <f>'Weekly Diet'!O33</f>
        <v/>
      </c>
      <c r="P33" s="74">
        <f>$A33*'Weekly Diet'!P33</f>
        <v>0</v>
      </c>
      <c r="Q33" s="22" t="str">
        <f>'Weekly Diet'!Q33</f>
        <v/>
      </c>
    </row>
    <row r="34" spans="1:21" x14ac:dyDescent="0.2">
      <c r="A34" s="239">
        <v>812</v>
      </c>
      <c r="B34" s="2">
        <v>357</v>
      </c>
      <c r="C34" s="2" t="s">
        <v>441</v>
      </c>
      <c r="D34" s="74">
        <f>$A34*'Weekly Diet'!D34</f>
        <v>0</v>
      </c>
      <c r="E34" s="22" t="str">
        <f>'Weekly Diet'!E34</f>
        <v/>
      </c>
      <c r="F34" s="74">
        <f>$A34*'Weekly Diet'!F34</f>
        <v>0</v>
      </c>
      <c r="G34" s="22" t="str">
        <f>'Weekly Diet'!G34</f>
        <v/>
      </c>
      <c r="H34" s="74">
        <f>$A34*'Weekly Diet'!H34</f>
        <v>0</v>
      </c>
      <c r="I34" s="22" t="str">
        <f>'Weekly Diet'!I34</f>
        <v/>
      </c>
      <c r="J34" s="74">
        <f>$A34*'Weekly Diet'!J34</f>
        <v>0</v>
      </c>
      <c r="K34" s="22" t="str">
        <f>'Weekly Diet'!K34</f>
        <v/>
      </c>
      <c r="L34" s="74">
        <f>$A34*'Weekly Diet'!L34</f>
        <v>0</v>
      </c>
      <c r="M34" s="22" t="str">
        <f>'Weekly Diet'!M34</f>
        <v/>
      </c>
      <c r="N34" s="74">
        <f>$A34*'Weekly Diet'!N34</f>
        <v>0</v>
      </c>
      <c r="O34" s="22" t="str">
        <f>'Weekly Diet'!O34</f>
        <v/>
      </c>
      <c r="P34" s="74">
        <f>$A34*'Weekly Diet'!P34</f>
        <v>0</v>
      </c>
      <c r="Q34" s="22" t="str">
        <f>'Weekly Diet'!Q34</f>
        <v/>
      </c>
    </row>
    <row r="35" spans="1:21" x14ac:dyDescent="0.2">
      <c r="A35" s="239">
        <v>917</v>
      </c>
      <c r="B35" s="2">
        <v>264</v>
      </c>
      <c r="C35" s="171" t="s">
        <v>418</v>
      </c>
      <c r="D35" s="74">
        <f>$A35*'Weekly Diet'!D35</f>
        <v>0</v>
      </c>
      <c r="E35" s="22" t="str">
        <f>'Weekly Diet'!E35</f>
        <v/>
      </c>
      <c r="F35" s="74">
        <f>$A35*'Weekly Diet'!F35</f>
        <v>0</v>
      </c>
      <c r="G35" s="22" t="str">
        <f>'Weekly Diet'!G35</f>
        <v/>
      </c>
      <c r="H35" s="74">
        <f>$A35*'Weekly Diet'!H35</f>
        <v>0</v>
      </c>
      <c r="I35" s="22" t="str">
        <f>'Weekly Diet'!I35</f>
        <v/>
      </c>
      <c r="J35" s="74">
        <f>$A35*'Weekly Diet'!J35</f>
        <v>0</v>
      </c>
      <c r="K35" s="22" t="str">
        <f>'Weekly Diet'!K35</f>
        <v/>
      </c>
      <c r="L35" s="74">
        <f>$A35*'Weekly Diet'!L35</f>
        <v>0</v>
      </c>
      <c r="M35" s="22" t="str">
        <f>'Weekly Diet'!M35</f>
        <v/>
      </c>
      <c r="N35" s="74">
        <f>$A35*'Weekly Diet'!N35</f>
        <v>0</v>
      </c>
      <c r="O35" s="22" t="str">
        <f>'Weekly Diet'!O35</f>
        <v/>
      </c>
      <c r="P35" s="74">
        <f>$A35*'Weekly Diet'!P35</f>
        <v>0</v>
      </c>
      <c r="Q35" s="22" t="str">
        <f>'Weekly Diet'!Q35</f>
        <v/>
      </c>
    </row>
    <row r="36" spans="1:21" x14ac:dyDescent="0.2">
      <c r="A36" s="239">
        <v>627</v>
      </c>
      <c r="B36" s="2">
        <v>300</v>
      </c>
      <c r="C36" s="171" t="s">
        <v>440</v>
      </c>
      <c r="D36" s="74">
        <f>$A36*'Weekly Diet'!D36</f>
        <v>0</v>
      </c>
      <c r="E36" s="22" t="str">
        <f>'Weekly Diet'!E36</f>
        <v/>
      </c>
      <c r="F36" s="74">
        <f>$A36*'Weekly Diet'!F36</f>
        <v>0</v>
      </c>
      <c r="G36" s="22" t="str">
        <f>'Weekly Diet'!G36</f>
        <v/>
      </c>
      <c r="H36" s="74">
        <f>$A36*'Weekly Diet'!H36</f>
        <v>0</v>
      </c>
      <c r="I36" s="22" t="str">
        <f>'Weekly Diet'!I36</f>
        <v/>
      </c>
      <c r="J36" s="74">
        <f>$A36*'Weekly Diet'!J36</f>
        <v>0</v>
      </c>
      <c r="K36" s="22" t="str">
        <f>'Weekly Diet'!K36</f>
        <v/>
      </c>
      <c r="L36" s="74">
        <f>$A36*'Weekly Diet'!L36</f>
        <v>0</v>
      </c>
      <c r="M36" s="22" t="str">
        <f>'Weekly Diet'!M36</f>
        <v/>
      </c>
      <c r="N36" s="74">
        <f>$A36*'Weekly Diet'!N36</f>
        <v>0</v>
      </c>
      <c r="O36" s="22" t="str">
        <f>'Weekly Diet'!O36</f>
        <v/>
      </c>
      <c r="P36" s="74">
        <f>$A36*'Weekly Diet'!P36</f>
        <v>0</v>
      </c>
      <c r="Q36" s="22" t="str">
        <f>'Weekly Diet'!Q36</f>
        <v/>
      </c>
    </row>
    <row r="37" spans="1:21" x14ac:dyDescent="0.2">
      <c r="A37" s="239">
        <v>1376</v>
      </c>
      <c r="B37" s="2">
        <v>392</v>
      </c>
      <c r="C37" s="171" t="s">
        <v>422</v>
      </c>
      <c r="D37" s="74">
        <f>$A37*'Weekly Diet'!D37</f>
        <v>0</v>
      </c>
      <c r="E37" s="22" t="str">
        <f>'Weekly Diet'!E37</f>
        <v/>
      </c>
      <c r="F37" s="74">
        <f>$A37*'Weekly Diet'!F37</f>
        <v>0</v>
      </c>
      <c r="G37" s="22" t="str">
        <f>'Weekly Diet'!G37</f>
        <v/>
      </c>
      <c r="H37" s="74">
        <f>$A37*'Weekly Diet'!H37</f>
        <v>0</v>
      </c>
      <c r="I37" s="22" t="str">
        <f>'Weekly Diet'!I37</f>
        <v/>
      </c>
      <c r="J37" s="74">
        <f>$A37*'Weekly Diet'!J37</f>
        <v>0</v>
      </c>
      <c r="K37" s="22" t="str">
        <f>'Weekly Diet'!K37</f>
        <v/>
      </c>
      <c r="L37" s="74">
        <f>$A37*'Weekly Diet'!L37</f>
        <v>0</v>
      </c>
      <c r="M37" s="22" t="str">
        <f>'Weekly Diet'!M37</f>
        <v/>
      </c>
      <c r="N37" s="74">
        <f>$A37*'Weekly Diet'!N37</f>
        <v>0</v>
      </c>
      <c r="O37" s="22" t="str">
        <f>'Weekly Diet'!O37</f>
        <v/>
      </c>
      <c r="P37" s="74">
        <f>$A37*'Weekly Diet'!P37</f>
        <v>0</v>
      </c>
      <c r="Q37" s="22" t="str">
        <f>'Weekly Diet'!Q37</f>
        <v/>
      </c>
    </row>
    <row r="38" spans="1:21" x14ac:dyDescent="0.2">
      <c r="A38" s="77">
        <v>84</v>
      </c>
      <c r="B38" s="2">
        <v>174</v>
      </c>
      <c r="C38" s="171" t="s">
        <v>420</v>
      </c>
      <c r="D38" s="74">
        <f>$A38*'Weekly Diet'!D38</f>
        <v>0</v>
      </c>
      <c r="E38" s="22" t="str">
        <f>'Weekly Diet'!E38</f>
        <v/>
      </c>
      <c r="F38" s="74">
        <f>$A38*'Weekly Diet'!F38</f>
        <v>0</v>
      </c>
      <c r="G38" s="22" t="str">
        <f>'Weekly Diet'!G38</f>
        <v/>
      </c>
      <c r="H38" s="74">
        <f>$A38*'Weekly Diet'!H38</f>
        <v>0</v>
      </c>
      <c r="I38" s="22" t="str">
        <f>'Weekly Diet'!I38</f>
        <v/>
      </c>
      <c r="J38" s="74">
        <f>$A38*'Weekly Diet'!J38</f>
        <v>0</v>
      </c>
      <c r="K38" s="22" t="str">
        <f>'Weekly Diet'!K38</f>
        <v/>
      </c>
      <c r="L38" s="74">
        <f>$A38*'Weekly Diet'!L38</f>
        <v>0</v>
      </c>
      <c r="M38" s="22" t="str">
        <f>'Weekly Diet'!M38</f>
        <v/>
      </c>
      <c r="N38" s="74">
        <f>$A38*'Weekly Diet'!N38</f>
        <v>0</v>
      </c>
      <c r="O38" s="22" t="str">
        <f>'Weekly Diet'!O38</f>
        <v/>
      </c>
      <c r="P38" s="74">
        <f>$A38*'Weekly Diet'!P38</f>
        <v>0</v>
      </c>
      <c r="Q38" s="22" t="str">
        <f>'Weekly Diet'!Q38</f>
        <v/>
      </c>
    </row>
    <row r="39" spans="1:21" x14ac:dyDescent="0.2">
      <c r="A39" s="77">
        <v>321</v>
      </c>
      <c r="B39" s="2">
        <v>393</v>
      </c>
      <c r="C39" s="2" t="s">
        <v>411</v>
      </c>
      <c r="D39" s="74">
        <f>$A39*'Weekly Diet'!D39</f>
        <v>0</v>
      </c>
      <c r="E39" s="22" t="str">
        <f>'Weekly Diet'!E39</f>
        <v/>
      </c>
      <c r="F39" s="74">
        <f>$A39*'Weekly Diet'!F39</f>
        <v>0</v>
      </c>
      <c r="G39" s="22" t="str">
        <f>'Weekly Diet'!G39</f>
        <v/>
      </c>
      <c r="H39" s="74">
        <f>$A39*'Weekly Diet'!H39</f>
        <v>0</v>
      </c>
      <c r="I39" s="22" t="str">
        <f>'Weekly Diet'!I39</f>
        <v/>
      </c>
      <c r="J39" s="74">
        <f>$A39*'Weekly Diet'!J39</f>
        <v>0</v>
      </c>
      <c r="K39" s="22" t="str">
        <f>'Weekly Diet'!K39</f>
        <v/>
      </c>
      <c r="L39" s="74">
        <f>$A39*'Weekly Diet'!L39</f>
        <v>0</v>
      </c>
      <c r="M39" s="22" t="str">
        <f>'Weekly Diet'!M39</f>
        <v/>
      </c>
      <c r="N39" s="74">
        <f>$A39*'Weekly Diet'!N39</f>
        <v>0</v>
      </c>
      <c r="O39" s="22" t="str">
        <f>'Weekly Diet'!O39</f>
        <v/>
      </c>
      <c r="P39" s="74">
        <f>$A39*'Weekly Diet'!P39</f>
        <v>0</v>
      </c>
      <c r="Q39" s="22" t="str">
        <f>'Weekly Diet'!Q39</f>
        <v/>
      </c>
    </row>
    <row r="40" spans="1:21" x14ac:dyDescent="0.2">
      <c r="A40" s="77">
        <v>185</v>
      </c>
      <c r="B40" s="2">
        <v>422</v>
      </c>
      <c r="C40" s="2" t="s">
        <v>31</v>
      </c>
      <c r="D40" s="74">
        <f>$A40*'Weekly Diet'!D40</f>
        <v>0</v>
      </c>
      <c r="E40" s="22" t="str">
        <f>'Weekly Diet'!E40</f>
        <v/>
      </c>
      <c r="F40" s="74">
        <f>$A40*'Weekly Diet'!F40</f>
        <v>0</v>
      </c>
      <c r="G40" s="22" t="str">
        <f>'Weekly Diet'!G40</f>
        <v/>
      </c>
      <c r="H40" s="74">
        <f>$A40*'Weekly Diet'!H40</f>
        <v>0</v>
      </c>
      <c r="I40" s="22" t="str">
        <f>'Weekly Diet'!I40</f>
        <v/>
      </c>
      <c r="J40" s="74">
        <f>$A40*'Weekly Diet'!J40</f>
        <v>0</v>
      </c>
      <c r="K40" s="22" t="str">
        <f>'Weekly Diet'!K40</f>
        <v/>
      </c>
      <c r="L40" s="74">
        <f>$A40*'Weekly Diet'!L40</f>
        <v>0</v>
      </c>
      <c r="M40" s="22" t="str">
        <f>'Weekly Diet'!M40</f>
        <v/>
      </c>
      <c r="N40" s="74">
        <f>$A40*'Weekly Diet'!N40</f>
        <v>0</v>
      </c>
      <c r="O40" s="22" t="str">
        <f>'Weekly Diet'!O40</f>
        <v/>
      </c>
      <c r="P40" s="74">
        <f>$A40*'Weekly Diet'!P40</f>
        <v>0</v>
      </c>
      <c r="Q40" s="22" t="str">
        <f>'Weekly Diet'!Q40</f>
        <v/>
      </c>
    </row>
    <row r="41" spans="1:21" x14ac:dyDescent="0.2">
      <c r="A41" s="77">
        <v>7</v>
      </c>
      <c r="B41" s="32">
        <v>164</v>
      </c>
      <c r="C41" s="32" t="s">
        <v>277</v>
      </c>
      <c r="D41" s="74">
        <f>$A41*'Weekly Diet'!D41</f>
        <v>0</v>
      </c>
      <c r="E41" s="22" t="str">
        <f>'Weekly Diet'!E41</f>
        <v/>
      </c>
      <c r="F41" s="74">
        <f>$A41*'Weekly Diet'!F41</f>
        <v>0</v>
      </c>
      <c r="G41" s="22" t="str">
        <f>'Weekly Diet'!G41</f>
        <v/>
      </c>
      <c r="H41" s="74">
        <f>$A41*'Weekly Diet'!H41</f>
        <v>0</v>
      </c>
      <c r="I41" s="22" t="str">
        <f>'Weekly Diet'!I41</f>
        <v/>
      </c>
      <c r="J41" s="74">
        <f>$A41*'Weekly Diet'!J41</f>
        <v>0</v>
      </c>
      <c r="K41" s="22" t="str">
        <f>'Weekly Diet'!K41</f>
        <v/>
      </c>
      <c r="L41" s="74">
        <f>$A41*'Weekly Diet'!L41</f>
        <v>0</v>
      </c>
      <c r="M41" s="22" t="str">
        <f>'Weekly Diet'!M41</f>
        <v/>
      </c>
      <c r="N41" s="74">
        <f>$A41*'Weekly Diet'!N41</f>
        <v>0</v>
      </c>
      <c r="O41" s="22" t="str">
        <f>'Weekly Diet'!O41</f>
        <v/>
      </c>
      <c r="P41" s="74">
        <f>$A41*'Weekly Diet'!P41</f>
        <v>0</v>
      </c>
      <c r="Q41" s="22" t="str">
        <f>'Weekly Diet'!Q41</f>
        <v/>
      </c>
    </row>
    <row r="42" spans="1:21" x14ac:dyDescent="0.2">
      <c r="A42" s="77">
        <v>82</v>
      </c>
      <c r="B42" s="53">
        <v>239</v>
      </c>
      <c r="C42" s="53" t="s">
        <v>35</v>
      </c>
      <c r="D42" s="74">
        <f>$A42*'Weekly Diet'!D42</f>
        <v>0</v>
      </c>
      <c r="E42" s="22" t="str">
        <f>'Weekly Diet'!E42</f>
        <v/>
      </c>
      <c r="F42" s="74">
        <f>$A42*'Weekly Diet'!F42</f>
        <v>0</v>
      </c>
      <c r="G42" s="22" t="str">
        <f>'Weekly Diet'!G42</f>
        <v/>
      </c>
      <c r="H42" s="74">
        <f>$A42*'Weekly Diet'!H42</f>
        <v>0</v>
      </c>
      <c r="I42" s="22" t="str">
        <f>'Weekly Diet'!I42</f>
        <v/>
      </c>
      <c r="J42" s="74">
        <f>$A42*'Weekly Diet'!J42</f>
        <v>0</v>
      </c>
      <c r="K42" s="22" t="str">
        <f>'Weekly Diet'!K42</f>
        <v/>
      </c>
      <c r="L42" s="74">
        <f>$A42*'Weekly Diet'!L42</f>
        <v>0</v>
      </c>
      <c r="M42" s="22" t="str">
        <f>'Weekly Diet'!M42</f>
        <v/>
      </c>
      <c r="N42" s="74">
        <f>$A42*'Weekly Diet'!N42</f>
        <v>0</v>
      </c>
      <c r="O42" s="22" t="str">
        <f>'Weekly Diet'!O42</f>
        <v/>
      </c>
      <c r="P42" s="74">
        <f>$A42*'Weekly Diet'!P42</f>
        <v>0</v>
      </c>
      <c r="Q42" s="22" t="str">
        <f>'Weekly Diet'!Q42</f>
        <v/>
      </c>
    </row>
    <row r="43" spans="1:21" x14ac:dyDescent="0.2">
      <c r="A43" s="77">
        <v>328</v>
      </c>
      <c r="B43" s="32">
        <v>121</v>
      </c>
      <c r="C43" s="32" t="s">
        <v>455</v>
      </c>
      <c r="D43" s="74">
        <f>$A43*'Weekly Diet'!D43</f>
        <v>0</v>
      </c>
      <c r="E43" s="22" t="str">
        <f>'Weekly Diet'!E43</f>
        <v/>
      </c>
      <c r="F43" s="74">
        <f>$A43*'Weekly Diet'!F43</f>
        <v>0</v>
      </c>
      <c r="G43" s="22" t="str">
        <f>'Weekly Diet'!G43</f>
        <v/>
      </c>
      <c r="H43" s="74">
        <f>$A43*'Weekly Diet'!H43</f>
        <v>0</v>
      </c>
      <c r="I43" s="22" t="str">
        <f>'Weekly Diet'!I43</f>
        <v/>
      </c>
      <c r="J43" s="74">
        <f>$A43*'Weekly Diet'!J43</f>
        <v>0</v>
      </c>
      <c r="K43" s="22" t="str">
        <f>'Weekly Diet'!K43</f>
        <v/>
      </c>
      <c r="L43" s="74">
        <f>$A43*'Weekly Diet'!L43</f>
        <v>0</v>
      </c>
      <c r="M43" s="22" t="str">
        <f>'Weekly Diet'!M43</f>
        <v/>
      </c>
      <c r="N43" s="74">
        <f>$A43*'Weekly Diet'!N43</f>
        <v>0</v>
      </c>
      <c r="O43" s="22" t="str">
        <f>'Weekly Diet'!O43</f>
        <v/>
      </c>
      <c r="P43" s="74">
        <f>$A43*'Weekly Diet'!P43</f>
        <v>0</v>
      </c>
      <c r="Q43" s="22" t="str">
        <f>'Weekly Diet'!Q43</f>
        <v/>
      </c>
    </row>
    <row r="44" spans="1:21" x14ac:dyDescent="0.2">
      <c r="A44" s="77">
        <v>10</v>
      </c>
      <c r="B44" s="56">
        <v>579</v>
      </c>
      <c r="C44" s="56" t="s">
        <v>281</v>
      </c>
      <c r="D44" s="74">
        <f>$A44*'Weekly Diet'!D44</f>
        <v>0</v>
      </c>
      <c r="E44" s="22" t="str">
        <f>'Weekly Diet'!E44</f>
        <v/>
      </c>
      <c r="F44" s="74">
        <f>$A44*'Weekly Diet'!F44</f>
        <v>0</v>
      </c>
      <c r="G44" s="22" t="str">
        <f>'Weekly Diet'!G44</f>
        <v/>
      </c>
      <c r="H44" s="74">
        <f>$A44*'Weekly Diet'!H44</f>
        <v>0</v>
      </c>
      <c r="I44" s="22" t="str">
        <f>'Weekly Diet'!I44</f>
        <v/>
      </c>
      <c r="J44" s="74">
        <f>$A44*'Weekly Diet'!J44</f>
        <v>0</v>
      </c>
      <c r="K44" s="22" t="str">
        <f>'Weekly Diet'!K44</f>
        <v/>
      </c>
      <c r="L44" s="74">
        <f>$A44*'Weekly Diet'!L44</f>
        <v>0</v>
      </c>
      <c r="M44" s="22" t="str">
        <f>'Weekly Diet'!M44</f>
        <v/>
      </c>
      <c r="N44" s="74">
        <f>$A44*'Weekly Diet'!N44</f>
        <v>0</v>
      </c>
      <c r="O44" s="22" t="str">
        <f>'Weekly Diet'!O44</f>
        <v/>
      </c>
      <c r="P44" s="74">
        <f>$A44*'Weekly Diet'!P44</f>
        <v>0</v>
      </c>
      <c r="Q44" s="22" t="str">
        <f>'Weekly Diet'!Q44</f>
        <v/>
      </c>
    </row>
    <row r="45" spans="1:21" x14ac:dyDescent="0.2">
      <c r="A45" s="77">
        <v>0</v>
      </c>
      <c r="B45" s="58">
        <v>120</v>
      </c>
      <c r="C45" s="151" t="s">
        <v>205</v>
      </c>
      <c r="D45" s="74">
        <f>$A45*'Weekly Diet'!D45</f>
        <v>0</v>
      </c>
      <c r="E45" s="22" t="str">
        <f>'Weekly Diet'!E45</f>
        <v/>
      </c>
      <c r="F45" s="74">
        <f>$A45*'Weekly Diet'!F45</f>
        <v>0</v>
      </c>
      <c r="G45" s="22" t="str">
        <f>'Weekly Diet'!G45</f>
        <v/>
      </c>
      <c r="H45" s="74">
        <f>$A45*'Weekly Diet'!H45</f>
        <v>0</v>
      </c>
      <c r="I45" s="22" t="str">
        <f>'Weekly Diet'!I45</f>
        <v/>
      </c>
      <c r="J45" s="74">
        <f>$A45*'Weekly Diet'!J45</f>
        <v>0</v>
      </c>
      <c r="K45" s="22" t="str">
        <f>'Weekly Diet'!K45</f>
        <v/>
      </c>
      <c r="L45" s="74">
        <f>$A45*'Weekly Diet'!L45</f>
        <v>0</v>
      </c>
      <c r="M45" s="22" t="str">
        <f>'Weekly Diet'!M45</f>
        <v/>
      </c>
      <c r="N45" s="74">
        <f>$A45*'Weekly Diet'!N45</f>
        <v>0</v>
      </c>
      <c r="O45" s="22" t="str">
        <f>'Weekly Diet'!O45</f>
        <v/>
      </c>
      <c r="P45" s="74">
        <f>$A45*'Weekly Diet'!P45</f>
        <v>0</v>
      </c>
      <c r="Q45" s="22" t="str">
        <f>'Weekly Diet'!Q45</f>
        <v/>
      </c>
      <c r="U45" s="60"/>
    </row>
    <row r="46" spans="1:21" x14ac:dyDescent="0.2">
      <c r="A46" s="77">
        <v>0</v>
      </c>
      <c r="B46" s="58">
        <v>120</v>
      </c>
      <c r="C46" s="151" t="s">
        <v>206</v>
      </c>
      <c r="D46" s="74">
        <f>$A46*'Weekly Diet'!D46</f>
        <v>0</v>
      </c>
      <c r="E46" s="22" t="str">
        <f>'Weekly Diet'!E46</f>
        <v/>
      </c>
      <c r="F46" s="74">
        <f>$A46*'Weekly Diet'!F46</f>
        <v>0</v>
      </c>
      <c r="G46" s="22" t="str">
        <f>'Weekly Diet'!G46</f>
        <v/>
      </c>
      <c r="H46" s="74">
        <f>$A46*'Weekly Diet'!H46</f>
        <v>0</v>
      </c>
      <c r="I46" s="22" t="str">
        <f>'Weekly Diet'!I46</f>
        <v/>
      </c>
      <c r="J46" s="74">
        <f>$A46*'Weekly Diet'!J46</f>
        <v>0</v>
      </c>
      <c r="K46" s="22" t="str">
        <f>'Weekly Diet'!K46</f>
        <v/>
      </c>
      <c r="L46" s="74">
        <f>$A46*'Weekly Diet'!L46</f>
        <v>0</v>
      </c>
      <c r="M46" s="22" t="str">
        <f>'Weekly Diet'!M46</f>
        <v/>
      </c>
      <c r="N46" s="74">
        <f>$A46*'Weekly Diet'!N46</f>
        <v>0</v>
      </c>
      <c r="O46" s="22" t="str">
        <f>'Weekly Diet'!O46</f>
        <v/>
      </c>
      <c r="P46" s="74">
        <f>$A46*'Weekly Diet'!P46</f>
        <v>0</v>
      </c>
      <c r="Q46" s="22" t="str">
        <f>'Weekly Diet'!Q46</f>
        <v/>
      </c>
      <c r="U46" s="60"/>
    </row>
    <row r="47" spans="1:21" x14ac:dyDescent="0.2">
      <c r="A47" s="77">
        <v>468</v>
      </c>
      <c r="B47" s="46">
        <v>255</v>
      </c>
      <c r="C47" s="46" t="s">
        <v>77</v>
      </c>
      <c r="D47" s="74">
        <f>$A47*'Weekly Diet'!D47</f>
        <v>0</v>
      </c>
      <c r="E47" s="22" t="str">
        <f>'Weekly Diet'!E47</f>
        <v/>
      </c>
      <c r="F47" s="74">
        <f>$A47*'Weekly Diet'!F47</f>
        <v>0</v>
      </c>
      <c r="G47" s="22" t="str">
        <f>'Weekly Diet'!G47</f>
        <v/>
      </c>
      <c r="H47" s="74">
        <f>$A47*'Weekly Diet'!H47</f>
        <v>0</v>
      </c>
      <c r="I47" s="22" t="str">
        <f>'Weekly Diet'!I47</f>
        <v/>
      </c>
      <c r="J47" s="74">
        <f>$A47*'Weekly Diet'!J47</f>
        <v>0</v>
      </c>
      <c r="K47" s="22" t="str">
        <f>'Weekly Diet'!K47</f>
        <v/>
      </c>
      <c r="L47" s="74">
        <f>$A47*'Weekly Diet'!L47</f>
        <v>0</v>
      </c>
      <c r="M47" s="22" t="str">
        <f>'Weekly Diet'!M47</f>
        <v/>
      </c>
      <c r="N47" s="74">
        <f>$A47*'Weekly Diet'!N47</f>
        <v>0</v>
      </c>
      <c r="O47" s="22" t="str">
        <f>'Weekly Diet'!O47</f>
        <v/>
      </c>
      <c r="P47" s="74">
        <f>$A47*'Weekly Diet'!P47</f>
        <v>0</v>
      </c>
      <c r="Q47" s="22" t="str">
        <f>'Weekly Diet'!Q47</f>
        <v/>
      </c>
    </row>
    <row r="48" spans="1:21" x14ac:dyDescent="0.2">
      <c r="A48" s="77">
        <v>8</v>
      </c>
      <c r="B48" s="32">
        <v>17</v>
      </c>
      <c r="C48" s="32" t="s">
        <v>11</v>
      </c>
      <c r="D48" s="74">
        <f>$A48*'Weekly Diet'!D48</f>
        <v>0</v>
      </c>
      <c r="E48" s="22" t="str">
        <f>'Weekly Diet'!E48</f>
        <v/>
      </c>
      <c r="F48" s="74">
        <f>$A48*'Weekly Diet'!F48</f>
        <v>0</v>
      </c>
      <c r="G48" s="22" t="str">
        <f>'Weekly Diet'!G48</f>
        <v/>
      </c>
      <c r="H48" s="74">
        <f>$A48*'Weekly Diet'!H48</f>
        <v>0</v>
      </c>
      <c r="I48" s="22" t="str">
        <f>'Weekly Diet'!I48</f>
        <v/>
      </c>
      <c r="J48" s="74">
        <f>$A48*'Weekly Diet'!J48</f>
        <v>0</v>
      </c>
      <c r="K48" s="22" t="str">
        <f>'Weekly Diet'!K48</f>
        <v/>
      </c>
      <c r="L48" s="74">
        <f>$A48*'Weekly Diet'!L48</f>
        <v>0</v>
      </c>
      <c r="M48" s="22" t="str">
        <f>'Weekly Diet'!M48</f>
        <v/>
      </c>
      <c r="N48" s="74">
        <f>$A48*'Weekly Diet'!N48</f>
        <v>0</v>
      </c>
      <c r="O48" s="22" t="str">
        <f>'Weekly Diet'!O48</f>
        <v/>
      </c>
      <c r="P48" s="74">
        <f>$A48*'Weekly Diet'!P48</f>
        <v>0</v>
      </c>
      <c r="Q48" s="22" t="str">
        <f>'Weekly Diet'!Q48</f>
        <v/>
      </c>
    </row>
    <row r="49" spans="1:17" x14ac:dyDescent="0.2">
      <c r="A49" s="77">
        <v>6</v>
      </c>
      <c r="B49" s="32">
        <v>130</v>
      </c>
      <c r="C49" s="32" t="s">
        <v>51</v>
      </c>
      <c r="D49" s="74">
        <f>$A49*'Weekly Diet'!D49</f>
        <v>0</v>
      </c>
      <c r="E49" s="22" t="str">
        <f>'Weekly Diet'!E49</f>
        <v/>
      </c>
      <c r="F49" s="74">
        <f>$A49*'Weekly Diet'!F49</f>
        <v>0</v>
      </c>
      <c r="G49" s="22" t="str">
        <f>'Weekly Diet'!G49</f>
        <v/>
      </c>
      <c r="H49" s="74">
        <f>$A49*'Weekly Diet'!H49</f>
        <v>0</v>
      </c>
      <c r="I49" s="22" t="str">
        <f>'Weekly Diet'!I49</f>
        <v/>
      </c>
      <c r="J49" s="74">
        <f>$A49*'Weekly Diet'!J49</f>
        <v>0</v>
      </c>
      <c r="K49" s="22" t="str">
        <f>'Weekly Diet'!K49</f>
        <v/>
      </c>
      <c r="L49" s="74">
        <f>$A49*'Weekly Diet'!L49</f>
        <v>0</v>
      </c>
      <c r="M49" s="22" t="str">
        <f>'Weekly Diet'!M49</f>
        <v/>
      </c>
      <c r="N49" s="74">
        <f>$A49*'Weekly Diet'!N49</f>
        <v>0</v>
      </c>
      <c r="O49" s="22" t="str">
        <f>'Weekly Diet'!O49</f>
        <v/>
      </c>
      <c r="P49" s="74">
        <f>$A49*'Weekly Diet'!P49</f>
        <v>0</v>
      </c>
      <c r="Q49" s="22" t="str">
        <f>'Weekly Diet'!Q49</f>
        <v/>
      </c>
    </row>
    <row r="50" spans="1:17" x14ac:dyDescent="0.2">
      <c r="A50" s="77">
        <v>27</v>
      </c>
      <c r="B50" s="2">
        <v>466</v>
      </c>
      <c r="C50" s="2" t="s">
        <v>96</v>
      </c>
      <c r="D50" s="74">
        <f>$A50*'Weekly Diet'!D50</f>
        <v>0</v>
      </c>
      <c r="E50" s="22" t="str">
        <f>'Weekly Diet'!E50</f>
        <v/>
      </c>
      <c r="F50" s="74">
        <f>$A50*'Weekly Diet'!F50</f>
        <v>0</v>
      </c>
      <c r="G50" s="22" t="str">
        <f>'Weekly Diet'!G50</f>
        <v/>
      </c>
      <c r="H50" s="74">
        <f>$A50*'Weekly Diet'!H50</f>
        <v>0</v>
      </c>
      <c r="I50" s="22" t="str">
        <f>'Weekly Diet'!I50</f>
        <v/>
      </c>
      <c r="J50" s="74">
        <f>$A50*'Weekly Diet'!J50</f>
        <v>0</v>
      </c>
      <c r="K50" s="22" t="str">
        <f>'Weekly Diet'!K50</f>
        <v/>
      </c>
      <c r="L50" s="74">
        <f>$A50*'Weekly Diet'!L50</f>
        <v>0</v>
      </c>
      <c r="M50" s="22" t="str">
        <f>'Weekly Diet'!M50</f>
        <v/>
      </c>
      <c r="N50" s="74">
        <f>$A50*'Weekly Diet'!N50</f>
        <v>0</v>
      </c>
      <c r="O50" s="22" t="str">
        <f>'Weekly Diet'!O50</f>
        <v/>
      </c>
      <c r="P50" s="74">
        <f>$A50*'Weekly Diet'!P50</f>
        <v>0</v>
      </c>
      <c r="Q50" s="22" t="str">
        <f>'Weekly Diet'!Q50</f>
        <v/>
      </c>
    </row>
    <row r="51" spans="1:17" x14ac:dyDescent="0.2">
      <c r="A51" s="239">
        <v>527</v>
      </c>
      <c r="B51" s="34">
        <v>532</v>
      </c>
      <c r="C51" s="38" t="s">
        <v>94</v>
      </c>
      <c r="D51" s="74">
        <f>$A51*'Weekly Diet'!D51</f>
        <v>0</v>
      </c>
      <c r="E51" s="22" t="str">
        <f>'Weekly Diet'!E51</f>
        <v/>
      </c>
      <c r="F51" s="74">
        <f>$A51*'Weekly Diet'!F51</f>
        <v>0</v>
      </c>
      <c r="G51" s="22" t="str">
        <f>'Weekly Diet'!G51</f>
        <v/>
      </c>
      <c r="H51" s="74">
        <f>$A51*'Weekly Diet'!H51</f>
        <v>0</v>
      </c>
      <c r="I51" s="22" t="str">
        <f>'Weekly Diet'!I51</f>
        <v/>
      </c>
      <c r="J51" s="74">
        <f>$A51*'Weekly Diet'!J51</f>
        <v>0</v>
      </c>
      <c r="K51" s="22" t="str">
        <f>'Weekly Diet'!K51</f>
        <v/>
      </c>
      <c r="L51" s="74">
        <f>$A51*'Weekly Diet'!L51</f>
        <v>0</v>
      </c>
      <c r="M51" s="22" t="str">
        <f>'Weekly Diet'!M51</f>
        <v/>
      </c>
      <c r="N51" s="74">
        <f>$A51*'Weekly Diet'!N51</f>
        <v>0</v>
      </c>
      <c r="O51" s="22" t="str">
        <f>'Weekly Diet'!O51</f>
        <v/>
      </c>
      <c r="P51" s="74">
        <f>$A51*'Weekly Diet'!P51</f>
        <v>0</v>
      </c>
      <c r="Q51" s="22" t="str">
        <f>'Weekly Diet'!Q51</f>
        <v/>
      </c>
    </row>
    <row r="52" spans="1:17" x14ac:dyDescent="0.2">
      <c r="A52" s="77">
        <v>2</v>
      </c>
      <c r="B52" s="32">
        <v>15</v>
      </c>
      <c r="C52" s="32" t="s">
        <v>18</v>
      </c>
      <c r="D52" s="74">
        <f>$A52*'Weekly Diet'!D52</f>
        <v>0</v>
      </c>
      <c r="E52" s="22" t="str">
        <f>'Weekly Diet'!E52</f>
        <v/>
      </c>
      <c r="F52" s="74">
        <f>$A52*'Weekly Diet'!F52</f>
        <v>0</v>
      </c>
      <c r="G52" s="22" t="str">
        <f>'Weekly Diet'!G52</f>
        <v/>
      </c>
      <c r="H52" s="74">
        <f>$A52*'Weekly Diet'!H52</f>
        <v>0</v>
      </c>
      <c r="I52" s="22" t="str">
        <f>'Weekly Diet'!I52</f>
        <v/>
      </c>
      <c r="J52" s="74">
        <f>$A52*'Weekly Diet'!J52</f>
        <v>0</v>
      </c>
      <c r="K52" s="22" t="str">
        <f>'Weekly Diet'!K52</f>
        <v/>
      </c>
      <c r="L52" s="74">
        <f>$A52*'Weekly Diet'!L52</f>
        <v>0</v>
      </c>
      <c r="M52" s="22" t="str">
        <f>'Weekly Diet'!M52</f>
        <v/>
      </c>
      <c r="N52" s="74">
        <f>$A52*'Weekly Diet'!N52</f>
        <v>0</v>
      </c>
      <c r="O52" s="22" t="str">
        <f>'Weekly Diet'!O52</f>
        <v/>
      </c>
      <c r="P52" s="74">
        <f>$A52*'Weekly Diet'!P52</f>
        <v>0</v>
      </c>
      <c r="Q52" s="22" t="str">
        <f>'Weekly Diet'!Q52</f>
        <v/>
      </c>
    </row>
    <row r="53" spans="1:17" x14ac:dyDescent="0.2">
      <c r="A53" s="77">
        <v>84</v>
      </c>
      <c r="B53" s="2">
        <v>122</v>
      </c>
      <c r="C53" s="2" t="s">
        <v>71</v>
      </c>
      <c r="D53" s="74">
        <f>$A53*'Weekly Diet'!D53</f>
        <v>0</v>
      </c>
      <c r="E53" s="22" t="str">
        <f>'Weekly Diet'!E53</f>
        <v/>
      </c>
      <c r="F53" s="74">
        <f>$A53*'Weekly Diet'!F53</f>
        <v>0</v>
      </c>
      <c r="G53" s="22" t="str">
        <f>'Weekly Diet'!G53</f>
        <v/>
      </c>
      <c r="H53" s="74">
        <f>$A53*'Weekly Diet'!H53</f>
        <v>0</v>
      </c>
      <c r="I53" s="22" t="str">
        <f>'Weekly Diet'!I53</f>
        <v/>
      </c>
      <c r="J53" s="74">
        <f>$A53*'Weekly Diet'!J53</f>
        <v>0</v>
      </c>
      <c r="K53" s="22" t="str">
        <f>'Weekly Diet'!K53</f>
        <v/>
      </c>
      <c r="L53" s="74">
        <f>$A53*'Weekly Diet'!L53</f>
        <v>0</v>
      </c>
      <c r="M53" s="22" t="str">
        <f>'Weekly Diet'!M53</f>
        <v/>
      </c>
      <c r="N53" s="74">
        <f>$A53*'Weekly Diet'!N53</f>
        <v>0</v>
      </c>
      <c r="O53" s="22" t="str">
        <f>'Weekly Diet'!O53</f>
        <v/>
      </c>
      <c r="P53" s="74">
        <f>$A53*'Weekly Diet'!P53</f>
        <v>0</v>
      </c>
      <c r="Q53" s="22" t="str">
        <f>'Weekly Diet'!Q53</f>
        <v/>
      </c>
    </row>
    <row r="54" spans="1:17" x14ac:dyDescent="0.2">
      <c r="A54" s="77">
        <v>2</v>
      </c>
      <c r="B54" s="20">
        <v>282</v>
      </c>
      <c r="C54" s="20" t="s">
        <v>288</v>
      </c>
      <c r="D54" s="74">
        <f>$A54*'Weekly Diet'!D54</f>
        <v>0</v>
      </c>
      <c r="E54" s="22" t="str">
        <f>'Weekly Diet'!E54</f>
        <v/>
      </c>
      <c r="F54" s="74">
        <f>$A54*'Weekly Diet'!F54</f>
        <v>0</v>
      </c>
      <c r="G54" s="22" t="str">
        <f>'Weekly Diet'!G54</f>
        <v/>
      </c>
      <c r="H54" s="74">
        <f>$A54*'Weekly Diet'!H54</f>
        <v>0</v>
      </c>
      <c r="I54" s="22" t="str">
        <f>'Weekly Diet'!I54</f>
        <v/>
      </c>
      <c r="J54" s="74">
        <f>$A54*'Weekly Diet'!J54</f>
        <v>0</v>
      </c>
      <c r="K54" s="22" t="str">
        <f>'Weekly Diet'!K54</f>
        <v/>
      </c>
      <c r="L54" s="74">
        <f>$A54*'Weekly Diet'!L54</f>
        <v>0</v>
      </c>
      <c r="M54" s="22" t="str">
        <f>'Weekly Diet'!M54</f>
        <v/>
      </c>
      <c r="N54" s="74">
        <f>$A54*'Weekly Diet'!N54</f>
        <v>0</v>
      </c>
      <c r="O54" s="22" t="str">
        <f>'Weekly Diet'!O54</f>
        <v/>
      </c>
      <c r="P54" s="74">
        <f>$A54*'Weekly Diet'!P54</f>
        <v>0</v>
      </c>
      <c r="Q54" s="22" t="str">
        <f>'Weekly Diet'!Q54</f>
        <v/>
      </c>
    </row>
    <row r="55" spans="1:17" x14ac:dyDescent="0.2">
      <c r="A55" s="77">
        <v>142</v>
      </c>
      <c r="B55" s="63">
        <v>143</v>
      </c>
      <c r="C55" s="63" t="s">
        <v>4</v>
      </c>
      <c r="D55" s="74">
        <f>$A55*'Weekly Diet'!D55</f>
        <v>0</v>
      </c>
      <c r="E55" s="22" t="str">
        <f>'Weekly Diet'!E55</f>
        <v/>
      </c>
      <c r="F55" s="74">
        <f>$A55*'Weekly Diet'!F55</f>
        <v>0</v>
      </c>
      <c r="G55" s="22" t="str">
        <f>'Weekly Diet'!G55</f>
        <v/>
      </c>
      <c r="H55" s="74">
        <f>$A55*'Weekly Diet'!H55</f>
        <v>0</v>
      </c>
      <c r="I55" s="22" t="str">
        <f>'Weekly Diet'!I55</f>
        <v/>
      </c>
      <c r="J55" s="74">
        <f>$A55*'Weekly Diet'!J55</f>
        <v>0</v>
      </c>
      <c r="K55" s="22" t="str">
        <f>'Weekly Diet'!K55</f>
        <v/>
      </c>
      <c r="L55" s="74">
        <f>$A55*'Weekly Diet'!L55</f>
        <v>0</v>
      </c>
      <c r="M55" s="22" t="str">
        <f>'Weekly Diet'!M55</f>
        <v/>
      </c>
      <c r="N55" s="74">
        <f>$A55*'Weekly Diet'!N55</f>
        <v>0</v>
      </c>
      <c r="O55" s="22" t="str">
        <f>'Weekly Diet'!O55</f>
        <v/>
      </c>
      <c r="P55" s="74">
        <f>$A55*'Weekly Diet'!P55</f>
        <v>0</v>
      </c>
      <c r="Q55" s="22" t="str">
        <f>'Weekly Diet'!Q55</f>
        <v/>
      </c>
    </row>
    <row r="56" spans="1:17" x14ac:dyDescent="0.2">
      <c r="A56" s="77">
        <v>1</v>
      </c>
      <c r="B56" s="20">
        <v>74</v>
      </c>
      <c r="C56" s="27" t="s">
        <v>403</v>
      </c>
      <c r="D56" s="74">
        <f>$A56*'Weekly Diet'!D56</f>
        <v>0</v>
      </c>
      <c r="E56" s="22" t="str">
        <f>'Weekly Diet'!E56</f>
        <v/>
      </c>
      <c r="F56" s="74">
        <f>$A56*'Weekly Diet'!F56</f>
        <v>0</v>
      </c>
      <c r="G56" s="22" t="str">
        <f>'Weekly Diet'!G56</f>
        <v/>
      </c>
      <c r="H56" s="74">
        <f>$A56*'Weekly Diet'!H56</f>
        <v>0</v>
      </c>
      <c r="I56" s="22" t="str">
        <f>'Weekly Diet'!I56</f>
        <v/>
      </c>
      <c r="J56" s="74">
        <f>$A56*'Weekly Diet'!J56</f>
        <v>0</v>
      </c>
      <c r="K56" s="22" t="str">
        <f>'Weekly Diet'!K56</f>
        <v/>
      </c>
      <c r="L56" s="74">
        <f>$A56*'Weekly Diet'!L56</f>
        <v>0</v>
      </c>
      <c r="M56" s="22" t="str">
        <f>'Weekly Diet'!M56</f>
        <v/>
      </c>
      <c r="N56" s="74">
        <f>$A56*'Weekly Diet'!N56</f>
        <v>0</v>
      </c>
      <c r="O56" s="22" t="str">
        <f>'Weekly Diet'!O56</f>
        <v/>
      </c>
      <c r="P56" s="74">
        <f>$A56*'Weekly Diet'!P56</f>
        <v>0</v>
      </c>
      <c r="Q56" s="22" t="str">
        <f>'Weekly Diet'!Q56</f>
        <v/>
      </c>
    </row>
    <row r="57" spans="1:17" x14ac:dyDescent="0.2">
      <c r="A57" s="77">
        <v>372</v>
      </c>
      <c r="B57" s="66">
        <v>85</v>
      </c>
      <c r="C57" s="66" t="s">
        <v>292</v>
      </c>
      <c r="D57" s="74">
        <f>$A57*'Weekly Diet'!D57</f>
        <v>0</v>
      </c>
      <c r="E57" s="22" t="str">
        <f>'Weekly Diet'!E57</f>
        <v/>
      </c>
      <c r="F57" s="74">
        <f>$A57*'Weekly Diet'!F57</f>
        <v>0</v>
      </c>
      <c r="G57" s="22" t="str">
        <f>'Weekly Diet'!G57</f>
        <v/>
      </c>
      <c r="H57" s="74">
        <f>$A57*'Weekly Diet'!H57</f>
        <v>0</v>
      </c>
      <c r="I57" s="22" t="str">
        <f>'Weekly Diet'!I57</f>
        <v/>
      </c>
      <c r="J57" s="74">
        <f>$A57*'Weekly Diet'!J57</f>
        <v>0</v>
      </c>
      <c r="K57" s="22" t="str">
        <f>'Weekly Diet'!K57</f>
        <v/>
      </c>
      <c r="L57" s="74">
        <f>$A57*'Weekly Diet'!L57</f>
        <v>0</v>
      </c>
      <c r="M57" s="22" t="str">
        <f>'Weekly Diet'!M57</f>
        <v/>
      </c>
      <c r="N57" s="74">
        <f>$A57*'Weekly Diet'!N57</f>
        <v>0</v>
      </c>
      <c r="O57" s="22" t="str">
        <f>'Weekly Diet'!O57</f>
        <v/>
      </c>
      <c r="P57" s="74">
        <f>$A57*'Weekly Diet'!P57</f>
        <v>0</v>
      </c>
      <c r="Q57" s="22" t="str">
        <f>'Weekly Diet'!Q57</f>
        <v/>
      </c>
    </row>
    <row r="58" spans="1:17" x14ac:dyDescent="0.2">
      <c r="A58" s="77">
        <v>377</v>
      </c>
      <c r="B58" s="66">
        <v>128</v>
      </c>
      <c r="C58" s="35" t="s">
        <v>465</v>
      </c>
      <c r="D58" s="74">
        <f>$A58*'Weekly Diet'!D58</f>
        <v>0</v>
      </c>
      <c r="E58" s="22" t="str">
        <f>'Weekly Diet'!E58</f>
        <v/>
      </c>
      <c r="F58" s="74">
        <f>$A58*'Weekly Diet'!F58</f>
        <v>0</v>
      </c>
      <c r="G58" s="22" t="str">
        <f>'Weekly Diet'!G58</f>
        <v/>
      </c>
      <c r="H58" s="74">
        <f>$A58*'Weekly Diet'!H58</f>
        <v>0</v>
      </c>
      <c r="I58" s="22" t="str">
        <f>'Weekly Diet'!I58</f>
        <v/>
      </c>
      <c r="J58" s="74">
        <f>$A58*'Weekly Diet'!J58</f>
        <v>0</v>
      </c>
      <c r="K58" s="22" t="str">
        <f>'Weekly Diet'!K58</f>
        <v/>
      </c>
      <c r="L58" s="74">
        <f>$A58*'Weekly Diet'!L58</f>
        <v>0</v>
      </c>
      <c r="M58" s="22" t="str">
        <f>'Weekly Diet'!M58</f>
        <v/>
      </c>
      <c r="N58" s="74">
        <f>$A58*'Weekly Diet'!N58</f>
        <v>0</v>
      </c>
      <c r="O58" s="22" t="str">
        <f>'Weekly Diet'!O58</f>
        <v/>
      </c>
      <c r="P58" s="74">
        <f>$A58*'Weekly Diet'!P58</f>
        <v>0</v>
      </c>
      <c r="Q58" s="22" t="str">
        <f>'Weekly Diet'!Q58</f>
        <v/>
      </c>
    </row>
    <row r="59" spans="1:17" x14ac:dyDescent="0.2">
      <c r="A59" s="77">
        <v>2</v>
      </c>
      <c r="B59" s="46">
        <v>340</v>
      </c>
      <c r="C59" s="46" t="s">
        <v>194</v>
      </c>
      <c r="D59" s="74">
        <f>$A59*'Weekly Diet'!D59</f>
        <v>0</v>
      </c>
      <c r="E59" s="22" t="str">
        <f>'Weekly Diet'!E59</f>
        <v/>
      </c>
      <c r="F59" s="74">
        <f>$A59*'Weekly Diet'!F59</f>
        <v>0</v>
      </c>
      <c r="G59" s="22" t="str">
        <f>'Weekly Diet'!G59</f>
        <v/>
      </c>
      <c r="H59" s="74">
        <f>$A59*'Weekly Diet'!H59</f>
        <v>0</v>
      </c>
      <c r="I59" s="22" t="str">
        <f>'Weekly Diet'!I59</f>
        <v/>
      </c>
      <c r="J59" s="74">
        <f>$A59*'Weekly Diet'!J59</f>
        <v>0</v>
      </c>
      <c r="K59" s="22" t="str">
        <f>'Weekly Diet'!K59</f>
        <v/>
      </c>
      <c r="L59" s="74">
        <f>$A59*'Weekly Diet'!L59</f>
        <v>0</v>
      </c>
      <c r="M59" s="22" t="str">
        <f>'Weekly Diet'!M59</f>
        <v/>
      </c>
      <c r="N59" s="74">
        <f>$A59*'Weekly Diet'!N59</f>
        <v>0</v>
      </c>
      <c r="O59" s="22" t="str">
        <f>'Weekly Diet'!O59</f>
        <v/>
      </c>
      <c r="P59" s="74">
        <f>$A59*'Weekly Diet'!P59</f>
        <v>0</v>
      </c>
      <c r="Q59" s="22" t="str">
        <f>'Weekly Diet'!Q59</f>
        <v/>
      </c>
    </row>
    <row r="60" spans="1:17" x14ac:dyDescent="0.2">
      <c r="A60" s="77">
        <v>4</v>
      </c>
      <c r="B60" s="20">
        <v>45</v>
      </c>
      <c r="C60" s="20" t="s">
        <v>104</v>
      </c>
      <c r="D60" s="74">
        <f>$A60*'Weekly Diet'!D60</f>
        <v>0</v>
      </c>
      <c r="E60" s="22" t="str">
        <f>'Weekly Diet'!E60</f>
        <v/>
      </c>
      <c r="F60" s="74">
        <f>$A60*'Weekly Diet'!F60</f>
        <v>0</v>
      </c>
      <c r="G60" s="22" t="str">
        <f>'Weekly Diet'!G60</f>
        <v/>
      </c>
      <c r="H60" s="74">
        <f>$A60*'Weekly Diet'!H60</f>
        <v>0</v>
      </c>
      <c r="I60" s="22" t="str">
        <f>'Weekly Diet'!I60</f>
        <v/>
      </c>
      <c r="J60" s="74">
        <f>$A60*'Weekly Diet'!J60</f>
        <v>0</v>
      </c>
      <c r="K60" s="22" t="str">
        <f>'Weekly Diet'!K60</f>
        <v/>
      </c>
      <c r="L60" s="74">
        <f>$A60*'Weekly Diet'!L60</f>
        <v>0</v>
      </c>
      <c r="M60" s="22" t="str">
        <f>'Weekly Diet'!M60</f>
        <v/>
      </c>
      <c r="N60" s="74">
        <f>$A60*'Weekly Diet'!N60</f>
        <v>0</v>
      </c>
      <c r="O60" s="22" t="str">
        <f>'Weekly Diet'!O60</f>
        <v/>
      </c>
      <c r="P60" s="74">
        <f>$A60*'Weekly Diet'!P60</f>
        <v>0</v>
      </c>
      <c r="Q60" s="22" t="str">
        <f>'Weekly Diet'!Q60</f>
        <v/>
      </c>
    </row>
    <row r="61" spans="1:17" x14ac:dyDescent="0.2">
      <c r="A61" s="77">
        <v>15</v>
      </c>
      <c r="B61" s="32">
        <v>33</v>
      </c>
      <c r="C61" s="32" t="s">
        <v>19</v>
      </c>
      <c r="D61" s="74">
        <f>$A61*'Weekly Diet'!D61</f>
        <v>0</v>
      </c>
      <c r="E61" s="22" t="str">
        <f>'Weekly Diet'!E61</f>
        <v/>
      </c>
      <c r="F61" s="74">
        <f>$A61*'Weekly Diet'!F61</f>
        <v>0</v>
      </c>
      <c r="G61" s="22" t="str">
        <f>'Weekly Diet'!G61</f>
        <v/>
      </c>
      <c r="H61" s="74">
        <f>$A61*'Weekly Diet'!H61</f>
        <v>0</v>
      </c>
      <c r="I61" s="22" t="str">
        <f>'Weekly Diet'!I61</f>
        <v/>
      </c>
      <c r="J61" s="74">
        <f>$A61*'Weekly Diet'!J61</f>
        <v>0</v>
      </c>
      <c r="K61" s="22" t="str">
        <f>'Weekly Diet'!K61</f>
        <v/>
      </c>
      <c r="L61" s="74">
        <f>$A61*'Weekly Diet'!L61</f>
        <v>0</v>
      </c>
      <c r="M61" s="22" t="str">
        <f>'Weekly Diet'!M61</f>
        <v/>
      </c>
      <c r="N61" s="74">
        <f>$A61*'Weekly Diet'!N61</f>
        <v>0</v>
      </c>
      <c r="O61" s="22" t="str">
        <f>'Weekly Diet'!O61</f>
        <v/>
      </c>
      <c r="P61" s="74">
        <f>$A61*'Weekly Diet'!P61</f>
        <v>0</v>
      </c>
      <c r="Q61" s="22" t="str">
        <f>'Weekly Diet'!Q61</f>
        <v/>
      </c>
    </row>
    <row r="62" spans="1:17" x14ac:dyDescent="0.2">
      <c r="A62" s="77">
        <v>2</v>
      </c>
      <c r="B62" s="20">
        <v>67</v>
      </c>
      <c r="C62" s="20" t="s">
        <v>82</v>
      </c>
      <c r="D62" s="74">
        <f>$A62*'Weekly Diet'!D62</f>
        <v>0</v>
      </c>
      <c r="E62" s="22" t="str">
        <f>'Weekly Diet'!E62</f>
        <v/>
      </c>
      <c r="F62" s="74">
        <f>$A62*'Weekly Diet'!F62</f>
        <v>0</v>
      </c>
      <c r="G62" s="22" t="str">
        <f>'Weekly Diet'!G62</f>
        <v/>
      </c>
      <c r="H62" s="74">
        <f>$A62*'Weekly Diet'!H62</f>
        <v>0</v>
      </c>
      <c r="I62" s="22" t="str">
        <f>'Weekly Diet'!I62</f>
        <v/>
      </c>
      <c r="J62" s="74">
        <f>$A62*'Weekly Diet'!J62</f>
        <v>0</v>
      </c>
      <c r="K62" s="22" t="str">
        <f>'Weekly Diet'!K62</f>
        <v/>
      </c>
      <c r="L62" s="74">
        <f>$A62*'Weekly Diet'!L62</f>
        <v>0</v>
      </c>
      <c r="M62" s="22" t="str">
        <f>'Weekly Diet'!M62</f>
        <v/>
      </c>
      <c r="N62" s="74">
        <f>$A62*'Weekly Diet'!N62</f>
        <v>0</v>
      </c>
      <c r="O62" s="22" t="str">
        <f>'Weekly Diet'!O62</f>
        <v/>
      </c>
      <c r="P62" s="74">
        <f>$A62*'Weekly Diet'!P62</f>
        <v>0</v>
      </c>
      <c r="Q62" s="22" t="str">
        <f>'Weekly Diet'!Q62</f>
        <v/>
      </c>
    </row>
    <row r="63" spans="1:17" x14ac:dyDescent="0.2">
      <c r="A63" s="239">
        <v>1143</v>
      </c>
      <c r="B63" s="40">
        <v>163</v>
      </c>
      <c r="C63" s="40" t="s">
        <v>295</v>
      </c>
      <c r="D63" s="74">
        <f>$A63*'Weekly Diet'!D63</f>
        <v>0</v>
      </c>
      <c r="E63" s="22" t="str">
        <f>'Weekly Diet'!E63</f>
        <v/>
      </c>
      <c r="F63" s="74">
        <f>$A63*'Weekly Diet'!F63</f>
        <v>0</v>
      </c>
      <c r="G63" s="22" t="str">
        <f>'Weekly Diet'!G63</f>
        <v/>
      </c>
      <c r="H63" s="74">
        <f>$A63*'Weekly Diet'!H63</f>
        <v>0</v>
      </c>
      <c r="I63" s="22" t="str">
        <f>'Weekly Diet'!I63</f>
        <v/>
      </c>
      <c r="J63" s="74">
        <f>$A63*'Weekly Diet'!J63</f>
        <v>0</v>
      </c>
      <c r="K63" s="22" t="str">
        <f>'Weekly Diet'!K63</f>
        <v/>
      </c>
      <c r="L63" s="74">
        <f>$A63*'Weekly Diet'!L63</f>
        <v>0</v>
      </c>
      <c r="M63" s="22" t="str">
        <f>'Weekly Diet'!M63</f>
        <v/>
      </c>
      <c r="N63" s="74">
        <f>$A63*'Weekly Diet'!N63</f>
        <v>0</v>
      </c>
      <c r="O63" s="22" t="str">
        <f>'Weekly Diet'!O63</f>
        <v/>
      </c>
      <c r="P63" s="74">
        <f>$A63*'Weekly Diet'!P63</f>
        <v>0</v>
      </c>
      <c r="Q63" s="22" t="str">
        <f>'Weekly Diet'!Q63</f>
        <v/>
      </c>
    </row>
    <row r="64" spans="1:17" x14ac:dyDescent="0.2">
      <c r="A64" s="77">
        <v>74</v>
      </c>
      <c r="B64" s="3">
        <v>180</v>
      </c>
      <c r="C64" s="2" t="s">
        <v>308</v>
      </c>
      <c r="D64" s="74">
        <f>$A64*'Weekly Diet'!D64</f>
        <v>0</v>
      </c>
      <c r="E64" s="22" t="str">
        <f>'Weekly Diet'!E64</f>
        <v/>
      </c>
      <c r="F64" s="74">
        <f>$A64*'Weekly Diet'!F64</f>
        <v>0</v>
      </c>
      <c r="G64" s="22" t="str">
        <f>'Weekly Diet'!G64</f>
        <v/>
      </c>
      <c r="H64" s="74">
        <f>$A64*'Weekly Diet'!H64</f>
        <v>0</v>
      </c>
      <c r="I64" s="22" t="str">
        <f>'Weekly Diet'!I64</f>
        <v/>
      </c>
      <c r="J64" s="74">
        <f>$A64*'Weekly Diet'!J64</f>
        <v>0</v>
      </c>
      <c r="K64" s="22" t="str">
        <f>'Weekly Diet'!K64</f>
        <v/>
      </c>
      <c r="L64" s="74">
        <f>$A64*'Weekly Diet'!L64</f>
        <v>0</v>
      </c>
      <c r="M64" s="22" t="str">
        <f>'Weekly Diet'!M64</f>
        <v/>
      </c>
      <c r="N64" s="74">
        <f>$A64*'Weekly Diet'!N64</f>
        <v>0</v>
      </c>
      <c r="O64" s="22" t="str">
        <f>'Weekly Diet'!O64</f>
        <v/>
      </c>
      <c r="P64" s="74">
        <f>$A64*'Weekly Diet'!P64</f>
        <v>0</v>
      </c>
      <c r="Q64" s="22" t="str">
        <f>'Weekly Diet'!Q64</f>
        <v/>
      </c>
    </row>
    <row r="65" spans="1:17" x14ac:dyDescent="0.2">
      <c r="A65" s="77">
        <v>38</v>
      </c>
      <c r="B65" s="3">
        <v>28</v>
      </c>
      <c r="C65" s="32" t="s">
        <v>175</v>
      </c>
      <c r="D65" s="74">
        <f>$A65*'Weekly Diet'!D65</f>
        <v>0</v>
      </c>
      <c r="E65" s="22" t="str">
        <f>'Weekly Diet'!E65</f>
        <v/>
      </c>
      <c r="F65" s="74">
        <f>$A65*'Weekly Diet'!F65</f>
        <v>0</v>
      </c>
      <c r="G65" s="22" t="str">
        <f>'Weekly Diet'!G65</f>
        <v/>
      </c>
      <c r="H65" s="74">
        <f>$A65*'Weekly Diet'!H65</f>
        <v>0</v>
      </c>
      <c r="I65" s="22" t="str">
        <f>'Weekly Diet'!I65</f>
        <v/>
      </c>
      <c r="J65" s="74">
        <f>$A65*'Weekly Diet'!J65</f>
        <v>0</v>
      </c>
      <c r="K65" s="22" t="str">
        <f>'Weekly Diet'!K65</f>
        <v/>
      </c>
      <c r="L65" s="74">
        <f>$A65*'Weekly Diet'!L65</f>
        <v>0</v>
      </c>
      <c r="M65" s="22" t="str">
        <f>'Weekly Diet'!M65</f>
        <v/>
      </c>
      <c r="N65" s="74">
        <f>$A65*'Weekly Diet'!N65</f>
        <v>0</v>
      </c>
      <c r="O65" s="22" t="str">
        <f>'Weekly Diet'!O65</f>
        <v/>
      </c>
      <c r="P65" s="74">
        <f>$A65*'Weekly Diet'!P65</f>
        <v>0</v>
      </c>
      <c r="Q65" s="22" t="str">
        <f>'Weekly Diet'!Q65</f>
        <v/>
      </c>
    </row>
    <row r="66" spans="1:17" x14ac:dyDescent="0.2">
      <c r="A66" s="239">
        <v>918</v>
      </c>
      <c r="B66" s="66">
        <v>217</v>
      </c>
      <c r="C66" s="35" t="s">
        <v>209</v>
      </c>
      <c r="D66" s="74">
        <f>$A66*'Weekly Diet'!D66</f>
        <v>0</v>
      </c>
      <c r="E66" s="22" t="str">
        <f>'Weekly Diet'!E66</f>
        <v/>
      </c>
      <c r="F66" s="74">
        <f>$A66*'Weekly Diet'!F66</f>
        <v>0</v>
      </c>
      <c r="G66" s="22" t="str">
        <f>'Weekly Diet'!G66</f>
        <v/>
      </c>
      <c r="H66" s="74">
        <f>$A66*'Weekly Diet'!H66</f>
        <v>0</v>
      </c>
      <c r="I66" s="22" t="str">
        <f>'Weekly Diet'!I66</f>
        <v/>
      </c>
      <c r="J66" s="74">
        <f>$A66*'Weekly Diet'!J66</f>
        <v>0</v>
      </c>
      <c r="K66" s="22" t="str">
        <f>'Weekly Diet'!K66</f>
        <v/>
      </c>
      <c r="L66" s="74">
        <f>$A66*'Weekly Diet'!L66</f>
        <v>0</v>
      </c>
      <c r="M66" s="22" t="str">
        <f>'Weekly Diet'!M66</f>
        <v/>
      </c>
      <c r="N66" s="74">
        <f>$A66*'Weekly Diet'!N66</f>
        <v>0</v>
      </c>
      <c r="O66" s="22" t="str">
        <f>'Weekly Diet'!O66</f>
        <v/>
      </c>
      <c r="P66" s="74">
        <f>$A66*'Weekly Diet'!P66</f>
        <v>0</v>
      </c>
      <c r="Q66" s="22" t="str">
        <f>'Weekly Diet'!Q66</f>
        <v/>
      </c>
    </row>
    <row r="67" spans="1:17" x14ac:dyDescent="0.2">
      <c r="A67" s="77">
        <v>3</v>
      </c>
      <c r="B67" s="20">
        <v>61</v>
      </c>
      <c r="C67" s="27" t="s">
        <v>312</v>
      </c>
      <c r="D67" s="74">
        <f>$A67*'Weekly Diet'!D67</f>
        <v>0</v>
      </c>
      <c r="E67" s="22" t="str">
        <f>'Weekly Diet'!E67</f>
        <v/>
      </c>
      <c r="F67" s="74">
        <f>$A67*'Weekly Diet'!F67</f>
        <v>0</v>
      </c>
      <c r="G67" s="22" t="str">
        <f>'Weekly Diet'!G67</f>
        <v/>
      </c>
      <c r="H67" s="74">
        <f>$A67*'Weekly Diet'!H67</f>
        <v>0</v>
      </c>
      <c r="I67" s="22" t="str">
        <f>'Weekly Diet'!I67</f>
        <v/>
      </c>
      <c r="J67" s="74">
        <f>$A67*'Weekly Diet'!J67</f>
        <v>0</v>
      </c>
      <c r="K67" s="22" t="str">
        <f>'Weekly Diet'!K67</f>
        <v/>
      </c>
      <c r="L67" s="74">
        <f>$A67*'Weekly Diet'!L67</f>
        <v>0</v>
      </c>
      <c r="M67" s="22" t="str">
        <f>'Weekly Diet'!M67</f>
        <v/>
      </c>
      <c r="N67" s="74">
        <f>$A67*'Weekly Diet'!N67</f>
        <v>0</v>
      </c>
      <c r="O67" s="22" t="str">
        <f>'Weekly Diet'!O67</f>
        <v/>
      </c>
      <c r="P67" s="74">
        <f>$A67*'Weekly Diet'!P67</f>
        <v>0</v>
      </c>
      <c r="Q67" s="22" t="str">
        <f>'Weekly Diet'!Q67</f>
        <v/>
      </c>
    </row>
    <row r="68" spans="1:17" x14ac:dyDescent="0.2">
      <c r="A68" s="77">
        <v>0</v>
      </c>
      <c r="B68" s="149">
        <v>902</v>
      </c>
      <c r="C68" s="149" t="s">
        <v>181</v>
      </c>
      <c r="D68" s="74">
        <f>$A68*'Weekly Diet'!D68</f>
        <v>0</v>
      </c>
      <c r="E68" s="22" t="str">
        <f>'Weekly Diet'!E68</f>
        <v/>
      </c>
      <c r="F68" s="74">
        <f>$A68*'Weekly Diet'!F68</f>
        <v>0</v>
      </c>
      <c r="G68" s="22" t="str">
        <f>'Weekly Diet'!G68</f>
        <v/>
      </c>
      <c r="H68" s="74">
        <f>$A68*'Weekly Diet'!H68</f>
        <v>0</v>
      </c>
      <c r="I68" s="22" t="str">
        <f>'Weekly Diet'!I68</f>
        <v/>
      </c>
      <c r="J68" s="74">
        <f>$A68*'Weekly Diet'!J68</f>
        <v>0</v>
      </c>
      <c r="K68" s="22" t="str">
        <f>'Weekly Diet'!K68</f>
        <v/>
      </c>
      <c r="L68" s="74">
        <f>$A68*'Weekly Diet'!L68</f>
        <v>0</v>
      </c>
      <c r="M68" s="22" t="str">
        <f>'Weekly Diet'!M68</f>
        <v/>
      </c>
      <c r="N68" s="74">
        <f>$A68*'Weekly Diet'!N68</f>
        <v>0</v>
      </c>
      <c r="O68" s="22" t="str">
        <f>'Weekly Diet'!O68</f>
        <v/>
      </c>
      <c r="P68" s="74">
        <f>$A68*'Weekly Diet'!P68</f>
        <v>0</v>
      </c>
      <c r="Q68" s="22" t="str">
        <f>'Weekly Diet'!Q68</f>
        <v/>
      </c>
    </row>
    <row r="69" spans="1:17" x14ac:dyDescent="0.2">
      <c r="A69" s="239">
        <v>524</v>
      </c>
      <c r="B69" s="46">
        <v>191</v>
      </c>
      <c r="C69" s="46" t="s">
        <v>163</v>
      </c>
      <c r="D69" s="74">
        <f>$A69*'Weekly Diet'!D69</f>
        <v>0</v>
      </c>
      <c r="E69" s="22" t="str">
        <f>'Weekly Diet'!E69</f>
        <v/>
      </c>
      <c r="F69" s="74">
        <f>$A69*'Weekly Diet'!F69</f>
        <v>0</v>
      </c>
      <c r="G69" s="22" t="str">
        <f>'Weekly Diet'!G69</f>
        <v/>
      </c>
      <c r="H69" s="74">
        <f>$A69*'Weekly Diet'!H69</f>
        <v>0</v>
      </c>
      <c r="I69" s="22" t="str">
        <f>'Weekly Diet'!I69</f>
        <v/>
      </c>
      <c r="J69" s="74">
        <f>$A69*'Weekly Diet'!J69</f>
        <v>0</v>
      </c>
      <c r="K69" s="22" t="str">
        <f>'Weekly Diet'!K69</f>
        <v/>
      </c>
      <c r="L69" s="74">
        <f>$A69*'Weekly Diet'!L69</f>
        <v>0</v>
      </c>
      <c r="M69" s="22" t="str">
        <f>'Weekly Diet'!M69</f>
        <v/>
      </c>
      <c r="N69" s="74">
        <f>$A69*'Weekly Diet'!N69</f>
        <v>0</v>
      </c>
      <c r="O69" s="22" t="str">
        <f>'Weekly Diet'!O69</f>
        <v/>
      </c>
      <c r="P69" s="74">
        <f>$A69*'Weekly Diet'!P69</f>
        <v>0</v>
      </c>
      <c r="Q69" s="22" t="str">
        <f>'Weekly Diet'!Q69</f>
        <v/>
      </c>
    </row>
    <row r="70" spans="1:17" x14ac:dyDescent="0.2">
      <c r="A70" s="77">
        <v>10</v>
      </c>
      <c r="B70" s="32">
        <v>31</v>
      </c>
      <c r="C70" s="32" t="s">
        <v>150</v>
      </c>
      <c r="D70" s="74">
        <f>$A70*'Weekly Diet'!D70</f>
        <v>0</v>
      </c>
      <c r="E70" s="22" t="str">
        <f>'Weekly Diet'!E70</f>
        <v/>
      </c>
      <c r="F70" s="74">
        <f>$A70*'Weekly Diet'!F70</f>
        <v>0</v>
      </c>
      <c r="G70" s="22" t="str">
        <f>'Weekly Diet'!G70</f>
        <v/>
      </c>
      <c r="H70" s="74">
        <f>$A70*'Weekly Diet'!H70</f>
        <v>0</v>
      </c>
      <c r="I70" s="22" t="str">
        <f>'Weekly Diet'!I70</f>
        <v/>
      </c>
      <c r="J70" s="74">
        <f>$A70*'Weekly Diet'!J70</f>
        <v>0</v>
      </c>
      <c r="K70" s="22" t="str">
        <f>'Weekly Diet'!K70</f>
        <v/>
      </c>
      <c r="L70" s="74">
        <f>$A70*'Weekly Diet'!L70</f>
        <v>0</v>
      </c>
      <c r="M70" s="22" t="str">
        <f>'Weekly Diet'!M70</f>
        <v/>
      </c>
      <c r="N70" s="74">
        <f>$A70*'Weekly Diet'!N70</f>
        <v>0</v>
      </c>
      <c r="O70" s="22" t="str">
        <f>'Weekly Diet'!O70</f>
        <v/>
      </c>
      <c r="P70" s="74">
        <f>$A70*'Weekly Diet'!P70</f>
        <v>0</v>
      </c>
      <c r="Q70" s="22" t="str">
        <f>'Weekly Diet'!Q70</f>
        <v/>
      </c>
    </row>
    <row r="71" spans="1:17" x14ac:dyDescent="0.2">
      <c r="A71" s="77">
        <v>8</v>
      </c>
      <c r="B71" s="32">
        <v>17</v>
      </c>
      <c r="C71" s="32" t="s">
        <v>66</v>
      </c>
      <c r="D71" s="74">
        <f>$A71*'Weekly Diet'!D71</f>
        <v>0</v>
      </c>
      <c r="E71" s="22" t="str">
        <f>'Weekly Diet'!E71</f>
        <v/>
      </c>
      <c r="F71" s="74">
        <f>$A71*'Weekly Diet'!F71</f>
        <v>0</v>
      </c>
      <c r="G71" s="22" t="str">
        <f>'Weekly Diet'!G71</f>
        <v/>
      </c>
      <c r="H71" s="74">
        <f>$A71*'Weekly Diet'!H71</f>
        <v>0</v>
      </c>
      <c r="I71" s="22" t="str">
        <f>'Weekly Diet'!I71</f>
        <v/>
      </c>
      <c r="J71" s="74">
        <f>$A71*'Weekly Diet'!J71</f>
        <v>0</v>
      </c>
      <c r="K71" s="22" t="str">
        <f>'Weekly Diet'!K71</f>
        <v/>
      </c>
      <c r="L71" s="74">
        <f>$A71*'Weekly Diet'!L71</f>
        <v>0</v>
      </c>
      <c r="M71" s="22" t="str">
        <f>'Weekly Diet'!M71</f>
        <v/>
      </c>
      <c r="N71" s="74">
        <f>$A71*'Weekly Diet'!N71</f>
        <v>0</v>
      </c>
      <c r="O71" s="22" t="str">
        <f>'Weekly Diet'!O71</f>
        <v/>
      </c>
      <c r="P71" s="74">
        <f>$A71*'Weekly Diet'!P71</f>
        <v>0</v>
      </c>
      <c r="Q71" s="22" t="str">
        <f>'Weekly Diet'!Q71</f>
        <v/>
      </c>
    </row>
    <row r="72" spans="1:17" x14ac:dyDescent="0.2">
      <c r="A72" s="77">
        <v>0.47</v>
      </c>
      <c r="B72" s="70">
        <v>360</v>
      </c>
      <c r="C72" s="70" t="s">
        <v>98</v>
      </c>
      <c r="D72" s="74">
        <f>$A72*'Weekly Diet'!D72</f>
        <v>0</v>
      </c>
      <c r="E72" s="22" t="str">
        <f>'Weekly Diet'!E72</f>
        <v/>
      </c>
      <c r="F72" s="74">
        <f>$A72*'Weekly Diet'!F72</f>
        <v>0</v>
      </c>
      <c r="G72" s="22" t="str">
        <f>'Weekly Diet'!G72</f>
        <v/>
      </c>
      <c r="H72" s="74">
        <f>$A72*'Weekly Diet'!H72</f>
        <v>0</v>
      </c>
      <c r="I72" s="22" t="str">
        <f>'Weekly Diet'!I72</f>
        <v/>
      </c>
      <c r="J72" s="74">
        <f>$A72*'Weekly Diet'!J72</f>
        <v>0</v>
      </c>
      <c r="K72" s="22" t="str">
        <f>'Weekly Diet'!K72</f>
        <v/>
      </c>
      <c r="L72" s="74">
        <f>$A72*'Weekly Diet'!L72</f>
        <v>0</v>
      </c>
      <c r="M72" s="22" t="str">
        <f>'Weekly Diet'!M72</f>
        <v/>
      </c>
      <c r="N72" s="74">
        <f>$A72*'Weekly Diet'!N72</f>
        <v>0</v>
      </c>
      <c r="O72" s="22" t="str">
        <f>'Weekly Diet'!O72</f>
        <v/>
      </c>
      <c r="P72" s="74">
        <f>$A72*'Weekly Diet'!P72</f>
        <v>0</v>
      </c>
      <c r="Q72" s="22" t="str">
        <f>'Weekly Diet'!Q72</f>
        <v/>
      </c>
    </row>
    <row r="73" spans="1:17" x14ac:dyDescent="0.2">
      <c r="A73" s="77">
        <v>2</v>
      </c>
      <c r="B73" s="32">
        <v>116</v>
      </c>
      <c r="C73" s="32" t="s">
        <v>56</v>
      </c>
      <c r="D73" s="74">
        <f>$A73*'Weekly Diet'!D73</f>
        <v>0</v>
      </c>
      <c r="E73" s="22" t="str">
        <f>'Weekly Diet'!E73</f>
        <v/>
      </c>
      <c r="F73" s="74">
        <f>$A73*'Weekly Diet'!F73</f>
        <v>0</v>
      </c>
      <c r="G73" s="22" t="str">
        <f>'Weekly Diet'!G73</f>
        <v/>
      </c>
      <c r="H73" s="74">
        <f>$A73*'Weekly Diet'!H73</f>
        <v>0</v>
      </c>
      <c r="I73" s="22" t="str">
        <f>'Weekly Diet'!I73</f>
        <v/>
      </c>
      <c r="J73" s="74">
        <f>$A73*'Weekly Diet'!J73</f>
        <v>0</v>
      </c>
      <c r="K73" s="22" t="str">
        <f>'Weekly Diet'!K73</f>
        <v/>
      </c>
      <c r="L73" s="74">
        <f>$A73*'Weekly Diet'!L73</f>
        <v>0</v>
      </c>
      <c r="M73" s="22" t="str">
        <f>'Weekly Diet'!M73</f>
        <v/>
      </c>
      <c r="N73" s="74">
        <f>$A73*'Weekly Diet'!N73</f>
        <v>0</v>
      </c>
      <c r="O73" s="22" t="str">
        <f>'Weekly Diet'!O73</f>
        <v/>
      </c>
      <c r="P73" s="74">
        <f>$A73*'Weekly Diet'!P73</f>
        <v>0</v>
      </c>
      <c r="Q73" s="22" t="str">
        <f>'Weekly Diet'!Q73</f>
        <v/>
      </c>
    </row>
    <row r="74" spans="1:17" x14ac:dyDescent="0.2">
      <c r="A74" s="77">
        <v>83</v>
      </c>
      <c r="B74" s="66">
        <v>262</v>
      </c>
      <c r="C74" s="66" t="s">
        <v>89</v>
      </c>
      <c r="D74" s="74">
        <f>$A74*'Weekly Diet'!D74</f>
        <v>0</v>
      </c>
      <c r="E74" s="22" t="str">
        <f>'Weekly Diet'!E74</f>
        <v/>
      </c>
      <c r="F74" s="74">
        <f>$A74*'Weekly Diet'!F74</f>
        <v>0</v>
      </c>
      <c r="G74" s="22" t="str">
        <f>'Weekly Diet'!G74</f>
        <v/>
      </c>
      <c r="H74" s="74">
        <f>$A74*'Weekly Diet'!H74</f>
        <v>0</v>
      </c>
      <c r="I74" s="22" t="str">
        <f>'Weekly Diet'!I74</f>
        <v/>
      </c>
      <c r="J74" s="74">
        <f>$A74*'Weekly Diet'!J74</f>
        <v>0</v>
      </c>
      <c r="K74" s="22" t="str">
        <f>'Weekly Diet'!K74</f>
        <v/>
      </c>
      <c r="L74" s="74">
        <f>$A74*'Weekly Diet'!L74</f>
        <v>0</v>
      </c>
      <c r="M74" s="22" t="str">
        <f>'Weekly Diet'!M74</f>
        <v/>
      </c>
      <c r="N74" s="74">
        <f>$A74*'Weekly Diet'!N74</f>
        <v>0</v>
      </c>
      <c r="O74" s="22" t="str">
        <f>'Weekly Diet'!O74</f>
        <v/>
      </c>
      <c r="P74" s="74">
        <f>$A74*'Weekly Diet'!P74</f>
        <v>0</v>
      </c>
      <c r="Q74" s="22" t="str">
        <f>'Weekly Diet'!Q74</f>
        <v/>
      </c>
    </row>
    <row r="75" spans="1:17" x14ac:dyDescent="0.2">
      <c r="A75" s="77">
        <v>1</v>
      </c>
      <c r="B75" s="29">
        <v>60</v>
      </c>
      <c r="C75" s="20" t="s">
        <v>319</v>
      </c>
      <c r="D75" s="74">
        <f>$A75*'Weekly Diet'!D75</f>
        <v>0</v>
      </c>
      <c r="E75" s="22" t="str">
        <f>'Weekly Diet'!E75</f>
        <v/>
      </c>
      <c r="F75" s="74">
        <f>$A75*'Weekly Diet'!F75</f>
        <v>0</v>
      </c>
      <c r="G75" s="22" t="str">
        <f>'Weekly Diet'!G75</f>
        <v/>
      </c>
      <c r="H75" s="74">
        <f>$A75*'Weekly Diet'!H75</f>
        <v>0</v>
      </c>
      <c r="I75" s="22" t="str">
        <f>'Weekly Diet'!I75</f>
        <v/>
      </c>
      <c r="J75" s="74">
        <f>$A75*'Weekly Diet'!J75</f>
        <v>0</v>
      </c>
      <c r="K75" s="22" t="str">
        <f>'Weekly Diet'!K75</f>
        <v/>
      </c>
      <c r="L75" s="74">
        <f>$A75*'Weekly Diet'!L75</f>
        <v>0</v>
      </c>
      <c r="M75" s="22" t="str">
        <f>'Weekly Diet'!M75</f>
        <v/>
      </c>
      <c r="N75" s="74">
        <f>$A75*'Weekly Diet'!N75</f>
        <v>0</v>
      </c>
      <c r="O75" s="22" t="str">
        <f>'Weekly Diet'!O75</f>
        <v/>
      </c>
      <c r="P75" s="74">
        <f>$A75*'Weekly Diet'!P75</f>
        <v>0</v>
      </c>
      <c r="Q75" s="22" t="str">
        <f>'Weekly Diet'!Q75</f>
        <v/>
      </c>
    </row>
    <row r="76" spans="1:17" x14ac:dyDescent="0.2">
      <c r="A76" s="77">
        <v>18</v>
      </c>
      <c r="B76" s="29">
        <v>36</v>
      </c>
      <c r="C76" s="20" t="s">
        <v>57</v>
      </c>
      <c r="D76" s="74">
        <f>$A76*'Weekly Diet'!D76</f>
        <v>0</v>
      </c>
      <c r="E76" s="22" t="str">
        <f>'Weekly Diet'!E76</f>
        <v/>
      </c>
      <c r="F76" s="74">
        <f>$A76*'Weekly Diet'!F76</f>
        <v>0</v>
      </c>
      <c r="G76" s="22" t="str">
        <f>'Weekly Diet'!G76</f>
        <v/>
      </c>
      <c r="H76" s="74">
        <f>$A76*'Weekly Diet'!H76</f>
        <v>0</v>
      </c>
      <c r="I76" s="22" t="str">
        <f>'Weekly Diet'!I76</f>
        <v/>
      </c>
      <c r="J76" s="74">
        <f>$A76*'Weekly Diet'!J76</f>
        <v>0</v>
      </c>
      <c r="K76" s="22" t="str">
        <f>'Weekly Diet'!K76</f>
        <v/>
      </c>
      <c r="L76" s="74">
        <f>$A76*'Weekly Diet'!L76</f>
        <v>0</v>
      </c>
      <c r="M76" s="22" t="str">
        <f>'Weekly Diet'!M76</f>
        <v/>
      </c>
      <c r="N76" s="74">
        <f>$A76*'Weekly Diet'!N76</f>
        <v>0</v>
      </c>
      <c r="O76" s="22" t="str">
        <f>'Weekly Diet'!O76</f>
        <v/>
      </c>
      <c r="P76" s="74">
        <f>$A76*'Weekly Diet'!P76</f>
        <v>0</v>
      </c>
      <c r="Q76" s="22" t="str">
        <f>'Weekly Diet'!Q76</f>
        <v/>
      </c>
    </row>
    <row r="77" spans="1:17" x14ac:dyDescent="0.2">
      <c r="A77" s="77">
        <v>107</v>
      </c>
      <c r="B77" s="52">
        <f>81*3.27</f>
        <v>264.87</v>
      </c>
      <c r="C77" s="2" t="s">
        <v>120</v>
      </c>
      <c r="D77" s="74">
        <f>$A77*'Weekly Diet'!D77</f>
        <v>0</v>
      </c>
      <c r="E77" s="22" t="str">
        <f>'Weekly Diet'!E77</f>
        <v/>
      </c>
      <c r="F77" s="74">
        <f>$A77*'Weekly Diet'!F77</f>
        <v>0</v>
      </c>
      <c r="G77" s="22" t="str">
        <f>'Weekly Diet'!G77</f>
        <v/>
      </c>
      <c r="H77" s="74">
        <f>$A77*'Weekly Diet'!H77</f>
        <v>0</v>
      </c>
      <c r="I77" s="22" t="str">
        <f>'Weekly Diet'!I77</f>
        <v/>
      </c>
      <c r="J77" s="74">
        <f>$A77*'Weekly Diet'!J77</f>
        <v>0</v>
      </c>
      <c r="K77" s="22" t="str">
        <f>'Weekly Diet'!K77</f>
        <v/>
      </c>
      <c r="L77" s="74">
        <f>$A77*'Weekly Diet'!L77</f>
        <v>0</v>
      </c>
      <c r="M77" s="22" t="str">
        <f>'Weekly Diet'!M77</f>
        <v/>
      </c>
      <c r="N77" s="74">
        <f>$A77*'Weekly Diet'!N77</f>
        <v>0</v>
      </c>
      <c r="O77" s="22" t="str">
        <f>'Weekly Diet'!O77</f>
        <v/>
      </c>
      <c r="P77" s="74">
        <f>$A77*'Weekly Diet'!P77</f>
        <v>0</v>
      </c>
      <c r="Q77" s="22" t="str">
        <f>'Weekly Diet'!Q77</f>
        <v/>
      </c>
    </row>
    <row r="78" spans="1:17" x14ac:dyDescent="0.2">
      <c r="A78" s="77">
        <v>43</v>
      </c>
      <c r="B78" s="2">
        <v>61</v>
      </c>
      <c r="C78" s="171" t="s">
        <v>324</v>
      </c>
      <c r="D78" s="74">
        <f>$A78*'Weekly Diet'!D78</f>
        <v>0</v>
      </c>
      <c r="E78" s="22" t="str">
        <f>'Weekly Diet'!E78</f>
        <v/>
      </c>
      <c r="F78" s="74">
        <f>$A78*'Weekly Diet'!F78</f>
        <v>0</v>
      </c>
      <c r="G78" s="22" t="str">
        <f>'Weekly Diet'!G78</f>
        <v/>
      </c>
      <c r="H78" s="74">
        <f>$A78*'Weekly Diet'!H78</f>
        <v>0</v>
      </c>
      <c r="I78" s="22" t="str">
        <f>'Weekly Diet'!I78</f>
        <v/>
      </c>
      <c r="J78" s="74">
        <f>$A78*'Weekly Diet'!J78</f>
        <v>0</v>
      </c>
      <c r="K78" s="22" t="str">
        <f>'Weekly Diet'!K78</f>
        <v/>
      </c>
      <c r="L78" s="74">
        <f>$A78*'Weekly Diet'!L78</f>
        <v>0</v>
      </c>
      <c r="M78" s="22" t="str">
        <f>'Weekly Diet'!M78</f>
        <v/>
      </c>
      <c r="N78" s="74">
        <f>$A78*'Weekly Diet'!N78</f>
        <v>0</v>
      </c>
      <c r="O78" s="22" t="str">
        <f>'Weekly Diet'!O78</f>
        <v/>
      </c>
      <c r="P78" s="74">
        <f>$A78*'Weekly Diet'!P78</f>
        <v>0</v>
      </c>
      <c r="Q78" s="22" t="str">
        <f>'Weekly Diet'!Q78</f>
        <v/>
      </c>
    </row>
    <row r="79" spans="1:17" x14ac:dyDescent="0.2">
      <c r="A79" s="77">
        <v>47</v>
      </c>
      <c r="B79" s="2">
        <v>50</v>
      </c>
      <c r="C79" s="171" t="s">
        <v>326</v>
      </c>
      <c r="D79" s="74">
        <f>$A79*'Weekly Diet'!D79</f>
        <v>0</v>
      </c>
      <c r="E79" s="22" t="str">
        <f>'Weekly Diet'!E79</f>
        <v/>
      </c>
      <c r="F79" s="74">
        <f>$A79*'Weekly Diet'!F79</f>
        <v>0</v>
      </c>
      <c r="G79" s="22" t="str">
        <f>'Weekly Diet'!G79</f>
        <v/>
      </c>
      <c r="H79" s="74">
        <f>$A79*'Weekly Diet'!H79</f>
        <v>0</v>
      </c>
      <c r="I79" s="22" t="str">
        <f>'Weekly Diet'!I79</f>
        <v/>
      </c>
      <c r="J79" s="74">
        <f>$A79*'Weekly Diet'!J79</f>
        <v>0</v>
      </c>
      <c r="K79" s="22" t="str">
        <f>'Weekly Diet'!K79</f>
        <v/>
      </c>
      <c r="L79" s="74">
        <f>$A79*'Weekly Diet'!L79</f>
        <v>0</v>
      </c>
      <c r="M79" s="22" t="str">
        <f>'Weekly Diet'!M79</f>
        <v/>
      </c>
      <c r="N79" s="74">
        <f>$A79*'Weekly Diet'!N79</f>
        <v>0</v>
      </c>
      <c r="O79" s="22" t="str">
        <f>'Weekly Diet'!O79</f>
        <v/>
      </c>
      <c r="P79" s="74">
        <f>$A79*'Weekly Diet'!P79</f>
        <v>0</v>
      </c>
      <c r="Q79" s="22" t="str">
        <f>'Weekly Diet'!Q79</f>
        <v/>
      </c>
    </row>
    <row r="80" spans="1:17" x14ac:dyDescent="0.2">
      <c r="A80" s="77">
        <v>52</v>
      </c>
      <c r="B80" s="2">
        <v>43</v>
      </c>
      <c r="C80" s="171" t="s">
        <v>329</v>
      </c>
      <c r="D80" s="74">
        <f>$A80*'Weekly Diet'!D80</f>
        <v>0</v>
      </c>
      <c r="E80" s="22" t="str">
        <f>'Weekly Diet'!E80</f>
        <v/>
      </c>
      <c r="F80" s="74">
        <f>$A80*'Weekly Diet'!F80</f>
        <v>0</v>
      </c>
      <c r="G80" s="22" t="str">
        <f>'Weekly Diet'!G80</f>
        <v/>
      </c>
      <c r="H80" s="74">
        <f>$A80*'Weekly Diet'!H80</f>
        <v>0</v>
      </c>
      <c r="I80" s="22" t="str">
        <f>'Weekly Diet'!I80</f>
        <v/>
      </c>
      <c r="J80" s="74">
        <f>$A80*'Weekly Diet'!J80</f>
        <v>0</v>
      </c>
      <c r="K80" s="22" t="str">
        <f>'Weekly Diet'!K80</f>
        <v/>
      </c>
      <c r="L80" s="74">
        <f>$A80*'Weekly Diet'!L80</f>
        <v>0</v>
      </c>
      <c r="M80" s="22" t="str">
        <f>'Weekly Diet'!M80</f>
        <v/>
      </c>
      <c r="N80" s="74">
        <f>$A80*'Weekly Diet'!N80</f>
        <v>0</v>
      </c>
      <c r="O80" s="22" t="str">
        <f>'Weekly Diet'!O80</f>
        <v/>
      </c>
      <c r="P80" s="74">
        <f>$A80*'Weekly Diet'!P80</f>
        <v>0</v>
      </c>
      <c r="Q80" s="22" t="str">
        <f>'Weekly Diet'!Q80</f>
        <v/>
      </c>
    </row>
    <row r="81" spans="1:17" x14ac:dyDescent="0.2">
      <c r="A81" s="77">
        <v>2</v>
      </c>
      <c r="B81" s="24">
        <v>356</v>
      </c>
      <c r="C81" s="46" t="s">
        <v>25</v>
      </c>
      <c r="D81" s="74">
        <f>$A81*'Weekly Diet'!D81</f>
        <v>0</v>
      </c>
      <c r="E81" s="22" t="str">
        <f>'Weekly Diet'!E81</f>
        <v/>
      </c>
      <c r="F81" s="74">
        <f>$A81*'Weekly Diet'!F81</f>
        <v>0</v>
      </c>
      <c r="G81" s="22" t="str">
        <f>'Weekly Diet'!G81</f>
        <v/>
      </c>
      <c r="H81" s="74">
        <f>$A81*'Weekly Diet'!H81</f>
        <v>0</v>
      </c>
      <c r="I81" s="22" t="str">
        <f>'Weekly Diet'!I81</f>
        <v/>
      </c>
      <c r="J81" s="74">
        <f>$A81*'Weekly Diet'!J81</f>
        <v>0</v>
      </c>
      <c r="K81" s="22" t="str">
        <f>'Weekly Diet'!K81</f>
        <v/>
      </c>
      <c r="L81" s="74">
        <f>$A81*'Weekly Diet'!L81</f>
        <v>0</v>
      </c>
      <c r="M81" s="22" t="str">
        <f>'Weekly Diet'!M81</f>
        <v/>
      </c>
      <c r="N81" s="74">
        <f>$A81*'Weekly Diet'!N81</f>
        <v>0</v>
      </c>
      <c r="O81" s="22" t="str">
        <f>'Weekly Diet'!O81</f>
        <v/>
      </c>
      <c r="P81" s="74">
        <f>$A81*'Weekly Diet'!P81</f>
        <v>0</v>
      </c>
      <c r="Q81" s="22" t="str">
        <f>'Weekly Diet'!Q81</f>
        <v/>
      </c>
    </row>
    <row r="82" spans="1:17" x14ac:dyDescent="0.2">
      <c r="A82" s="77">
        <v>12</v>
      </c>
      <c r="B82" s="32">
        <v>26</v>
      </c>
      <c r="C82" s="32" t="s">
        <v>9</v>
      </c>
      <c r="D82" s="74">
        <f>$A82*'Weekly Diet'!D82</f>
        <v>0</v>
      </c>
      <c r="E82" s="22" t="str">
        <f>'Weekly Diet'!E82</f>
        <v/>
      </c>
      <c r="F82" s="74">
        <f>$A82*'Weekly Diet'!F82</f>
        <v>0</v>
      </c>
      <c r="G82" s="22" t="str">
        <f>'Weekly Diet'!G82</f>
        <v/>
      </c>
      <c r="H82" s="74">
        <f>$A82*'Weekly Diet'!H82</f>
        <v>0</v>
      </c>
      <c r="I82" s="22" t="str">
        <f>'Weekly Diet'!I82</f>
        <v/>
      </c>
      <c r="J82" s="74">
        <f>$A82*'Weekly Diet'!J82</f>
        <v>0</v>
      </c>
      <c r="K82" s="22" t="str">
        <f>'Weekly Diet'!K82</f>
        <v/>
      </c>
      <c r="L82" s="74">
        <f>$A82*'Weekly Diet'!L82</f>
        <v>0</v>
      </c>
      <c r="M82" s="22" t="str">
        <f>'Weekly Diet'!M82</f>
        <v/>
      </c>
      <c r="N82" s="74">
        <f>$A82*'Weekly Diet'!N82</f>
        <v>0</v>
      </c>
      <c r="O82" s="22" t="str">
        <f>'Weekly Diet'!O82</f>
        <v/>
      </c>
      <c r="P82" s="74">
        <f>$A82*'Weekly Diet'!P82</f>
        <v>0</v>
      </c>
      <c r="Q82" s="22" t="str">
        <f>'Weekly Diet'!Q82</f>
        <v/>
      </c>
    </row>
    <row r="83" spans="1:17" x14ac:dyDescent="0.2">
      <c r="A83" s="239">
        <v>7930</v>
      </c>
      <c r="B83" s="32">
        <v>165</v>
      </c>
      <c r="C83" s="32" t="s">
        <v>93</v>
      </c>
      <c r="D83" s="74">
        <f>$A83*'Weekly Diet'!D83</f>
        <v>0</v>
      </c>
      <c r="E83" s="22" t="str">
        <f>'Weekly Diet'!E83</f>
        <v/>
      </c>
      <c r="F83" s="74">
        <f>$A83*'Weekly Diet'!F83</f>
        <v>0</v>
      </c>
      <c r="G83" s="22" t="str">
        <f>'Weekly Diet'!G83</f>
        <v/>
      </c>
      <c r="H83" s="74">
        <f>$A83*'Weekly Diet'!H83</f>
        <v>0</v>
      </c>
      <c r="I83" s="22" t="str">
        <f>'Weekly Diet'!I83</f>
        <v/>
      </c>
      <c r="J83" s="74">
        <f>$A83*'Weekly Diet'!J83</f>
        <v>0</v>
      </c>
      <c r="K83" s="22" t="str">
        <f>'Weekly Diet'!K83</f>
        <v/>
      </c>
      <c r="L83" s="74">
        <f>$A83*'Weekly Diet'!L83</f>
        <v>0</v>
      </c>
      <c r="M83" s="22" t="str">
        <f>'Weekly Diet'!M83</f>
        <v/>
      </c>
      <c r="N83" s="74">
        <f>$A83*'Weekly Diet'!N83</f>
        <v>0</v>
      </c>
      <c r="O83" s="22" t="str">
        <f>'Weekly Diet'!O83</f>
        <v/>
      </c>
      <c r="P83" s="74">
        <f>$A83*'Weekly Diet'!P83</f>
        <v>0</v>
      </c>
      <c r="Q83" s="22" t="str">
        <f>'Weekly Diet'!Q83</f>
        <v/>
      </c>
    </row>
    <row r="84" spans="1:17" x14ac:dyDescent="0.2">
      <c r="A84" s="77">
        <v>4</v>
      </c>
      <c r="B84" s="32">
        <v>42</v>
      </c>
      <c r="C84" s="32" t="s">
        <v>135</v>
      </c>
      <c r="D84" s="74">
        <f>$A84*'Weekly Diet'!D84</f>
        <v>0</v>
      </c>
      <c r="E84" s="22" t="str">
        <f>'Weekly Diet'!E84</f>
        <v/>
      </c>
      <c r="F84" s="74">
        <f>$A84*'Weekly Diet'!F84</f>
        <v>0</v>
      </c>
      <c r="G84" s="22" t="str">
        <f>'Weekly Diet'!G84</f>
        <v/>
      </c>
      <c r="H84" s="74">
        <f>$A84*'Weekly Diet'!H84</f>
        <v>0</v>
      </c>
      <c r="I84" s="22" t="str">
        <f>'Weekly Diet'!I84</f>
        <v/>
      </c>
      <c r="J84" s="74">
        <f>$A84*'Weekly Diet'!J84</f>
        <v>0</v>
      </c>
      <c r="K84" s="22" t="str">
        <f>'Weekly Diet'!K84</f>
        <v/>
      </c>
      <c r="L84" s="74">
        <f>$A84*'Weekly Diet'!L84</f>
        <v>0</v>
      </c>
      <c r="M84" s="22" t="str">
        <f>'Weekly Diet'!M84</f>
        <v/>
      </c>
      <c r="N84" s="74">
        <f>$A84*'Weekly Diet'!N84</f>
        <v>0</v>
      </c>
      <c r="O84" s="22" t="str">
        <f>'Weekly Diet'!O84</f>
        <v/>
      </c>
      <c r="P84" s="74">
        <f>$A84*'Weekly Diet'!P84</f>
        <v>0</v>
      </c>
      <c r="Q84" s="22" t="str">
        <f>'Weekly Diet'!Q84</f>
        <v/>
      </c>
    </row>
    <row r="85" spans="1:17" x14ac:dyDescent="0.2">
      <c r="A85" s="77">
        <v>498</v>
      </c>
      <c r="B85" s="40">
        <v>598</v>
      </c>
      <c r="C85" s="40" t="s">
        <v>186</v>
      </c>
      <c r="D85" s="74">
        <f>$A85*'Weekly Diet'!D85</f>
        <v>0</v>
      </c>
      <c r="E85" s="22" t="str">
        <f>'Weekly Diet'!E85</f>
        <v/>
      </c>
      <c r="F85" s="74">
        <f>$A85*'Weekly Diet'!F85</f>
        <v>0</v>
      </c>
      <c r="G85" s="22" t="str">
        <f>'Weekly Diet'!G85</f>
        <v/>
      </c>
      <c r="H85" s="74">
        <f>$A85*'Weekly Diet'!H85</f>
        <v>0</v>
      </c>
      <c r="I85" s="22" t="str">
        <f>'Weekly Diet'!I85</f>
        <v/>
      </c>
      <c r="J85" s="74">
        <f>$A85*'Weekly Diet'!J85</f>
        <v>0</v>
      </c>
      <c r="K85" s="22" t="str">
        <f>'Weekly Diet'!K85</f>
        <v/>
      </c>
      <c r="L85" s="74">
        <f>$A85*'Weekly Diet'!L85</f>
        <v>0</v>
      </c>
      <c r="M85" s="22" t="str">
        <f>'Weekly Diet'!M85</f>
        <v/>
      </c>
      <c r="N85" s="74">
        <f>$A85*'Weekly Diet'!N85</f>
        <v>0</v>
      </c>
      <c r="O85" s="22" t="str">
        <f>'Weekly Diet'!O85</f>
        <v/>
      </c>
      <c r="P85" s="74">
        <f>$A85*'Weekly Diet'!P85</f>
        <v>0</v>
      </c>
      <c r="Q85" s="22" t="str">
        <f>'Weekly Diet'!Q85</f>
        <v/>
      </c>
    </row>
    <row r="86" spans="1:17" x14ac:dyDescent="0.2">
      <c r="A86" s="77">
        <v>410</v>
      </c>
      <c r="B86" s="40">
        <v>587</v>
      </c>
      <c r="C86" s="40" t="s">
        <v>188</v>
      </c>
      <c r="D86" s="74">
        <f>$A86*'Weekly Diet'!D86</f>
        <v>0</v>
      </c>
      <c r="E86" s="22" t="str">
        <f>'Weekly Diet'!E86</f>
        <v/>
      </c>
      <c r="F86" s="74">
        <f>$A86*'Weekly Diet'!F86</f>
        <v>0</v>
      </c>
      <c r="G86" s="22" t="str">
        <f>'Weekly Diet'!G86</f>
        <v/>
      </c>
      <c r="H86" s="74">
        <f>$A86*'Weekly Diet'!H86</f>
        <v>0</v>
      </c>
      <c r="I86" s="22" t="str">
        <f>'Weekly Diet'!I86</f>
        <v/>
      </c>
      <c r="J86" s="74">
        <f>$A86*'Weekly Diet'!J86</f>
        <v>0</v>
      </c>
      <c r="K86" s="22" t="str">
        <f>'Weekly Diet'!K86</f>
        <v/>
      </c>
      <c r="L86" s="74">
        <f>$A86*'Weekly Diet'!L86</f>
        <v>0</v>
      </c>
      <c r="M86" s="22" t="str">
        <f>'Weekly Diet'!M86</f>
        <v/>
      </c>
      <c r="N86" s="74">
        <f>$A86*'Weekly Diet'!N86</f>
        <v>0</v>
      </c>
      <c r="O86" s="22" t="str">
        <f>'Weekly Diet'!O86</f>
        <v/>
      </c>
      <c r="P86" s="74">
        <f>$A86*'Weekly Diet'!P86</f>
        <v>0</v>
      </c>
      <c r="Q86" s="22" t="str">
        <f>'Weekly Diet'!Q86</f>
        <v/>
      </c>
    </row>
    <row r="87" spans="1:17" x14ac:dyDescent="0.2">
      <c r="A87" s="77">
        <v>6</v>
      </c>
      <c r="B87" s="40">
        <v>569</v>
      </c>
      <c r="C87" s="40" t="s">
        <v>184</v>
      </c>
      <c r="D87" s="74">
        <f>$A87*'Weekly Diet'!D87</f>
        <v>0</v>
      </c>
      <c r="E87" s="22" t="str">
        <f>'Weekly Diet'!E87</f>
        <v/>
      </c>
      <c r="F87" s="74">
        <f>$A87*'Weekly Diet'!F87</f>
        <v>0</v>
      </c>
      <c r="G87" s="22" t="str">
        <f>'Weekly Diet'!G87</f>
        <v/>
      </c>
      <c r="H87" s="74">
        <f>$A87*'Weekly Diet'!H87</f>
        <v>0</v>
      </c>
      <c r="I87" s="22" t="str">
        <f>'Weekly Diet'!I87</f>
        <v/>
      </c>
      <c r="J87" s="74">
        <f>$A87*'Weekly Diet'!J87</f>
        <v>0</v>
      </c>
      <c r="K87" s="22" t="str">
        <f>'Weekly Diet'!K87</f>
        <v/>
      </c>
      <c r="L87" s="74">
        <f>$A87*'Weekly Diet'!L87</f>
        <v>0</v>
      </c>
      <c r="M87" s="22" t="str">
        <f>'Weekly Diet'!M87</f>
        <v/>
      </c>
      <c r="N87" s="74">
        <f>$A87*'Weekly Diet'!N87</f>
        <v>0</v>
      </c>
      <c r="O87" s="22" t="str">
        <f>'Weekly Diet'!O87</f>
        <v/>
      </c>
      <c r="P87" s="74">
        <f>$A87*'Weekly Diet'!P87</f>
        <v>0</v>
      </c>
      <c r="Q87" s="22" t="str">
        <f>'Weekly Diet'!Q87</f>
        <v/>
      </c>
    </row>
    <row r="88" spans="1:17" x14ac:dyDescent="0.2">
      <c r="A88" s="96">
        <v>11</v>
      </c>
      <c r="B88" s="40">
        <v>541</v>
      </c>
      <c r="C88" s="40" t="s">
        <v>207</v>
      </c>
      <c r="D88" s="74">
        <f>$A88*'Weekly Diet'!D88</f>
        <v>0</v>
      </c>
      <c r="E88" s="22" t="str">
        <f>'Weekly Diet'!E88</f>
        <v/>
      </c>
      <c r="F88" s="74">
        <f>$A88*'Weekly Diet'!F88</f>
        <v>0</v>
      </c>
      <c r="G88" s="22" t="str">
        <f>'Weekly Diet'!G88</f>
        <v/>
      </c>
      <c r="H88" s="74">
        <f>$A88*'Weekly Diet'!H88</f>
        <v>0</v>
      </c>
      <c r="I88" s="22" t="str">
        <f>'Weekly Diet'!I88</f>
        <v/>
      </c>
      <c r="J88" s="74">
        <f>$A88*'Weekly Diet'!J88</f>
        <v>0</v>
      </c>
      <c r="K88" s="22" t="str">
        <f>'Weekly Diet'!K88</f>
        <v/>
      </c>
      <c r="L88" s="74">
        <f>$A88*'Weekly Diet'!L88</f>
        <v>0</v>
      </c>
      <c r="M88" s="22" t="str">
        <f>'Weekly Diet'!M88</f>
        <v/>
      </c>
      <c r="N88" s="74">
        <f>$A88*'Weekly Diet'!N88</f>
        <v>0</v>
      </c>
      <c r="O88" s="22" t="str">
        <f>'Weekly Diet'!O88</f>
        <v/>
      </c>
      <c r="P88" s="74">
        <f>$A88*'Weekly Diet'!P88</f>
        <v>0</v>
      </c>
      <c r="Q88" s="22" t="str">
        <f>'Weekly Diet'!Q88</f>
        <v/>
      </c>
    </row>
    <row r="89" spans="1:17" x14ac:dyDescent="0.2">
      <c r="A89" s="77">
        <v>4</v>
      </c>
      <c r="B89" s="32">
        <v>40</v>
      </c>
      <c r="C89" s="32" t="s">
        <v>101</v>
      </c>
      <c r="D89" s="74">
        <f>$A89*'Weekly Diet'!D89</f>
        <v>0</v>
      </c>
      <c r="E89" s="22" t="str">
        <f>'Weekly Diet'!E89</f>
        <v/>
      </c>
      <c r="F89" s="74">
        <f>$A89*'Weekly Diet'!F89</f>
        <v>0</v>
      </c>
      <c r="G89" s="22" t="str">
        <f>'Weekly Diet'!G89</f>
        <v/>
      </c>
      <c r="H89" s="74">
        <f>$A89*'Weekly Diet'!H89</f>
        <v>0</v>
      </c>
      <c r="I89" s="22" t="str">
        <f>'Weekly Diet'!I89</f>
        <v/>
      </c>
      <c r="J89" s="74">
        <f>$A89*'Weekly Diet'!J89</f>
        <v>0</v>
      </c>
      <c r="K89" s="22" t="str">
        <f>'Weekly Diet'!K89</f>
        <v/>
      </c>
      <c r="L89" s="74">
        <f>$A89*'Weekly Diet'!L89</f>
        <v>0</v>
      </c>
      <c r="M89" s="22" t="str">
        <f>'Weekly Diet'!M89</f>
        <v/>
      </c>
      <c r="N89" s="74">
        <f>$A89*'Weekly Diet'!N89</f>
        <v>0</v>
      </c>
      <c r="O89" s="22" t="str">
        <f>'Weekly Diet'!O89</f>
        <v/>
      </c>
      <c r="P89" s="74">
        <f>$A89*'Weekly Diet'!P89</f>
        <v>0</v>
      </c>
      <c r="Q89" s="22" t="str">
        <f>'Weekly Diet'!Q89</f>
        <v/>
      </c>
    </row>
    <row r="90" spans="1:17" x14ac:dyDescent="0.2">
      <c r="A90" s="77">
        <v>373</v>
      </c>
      <c r="B90" s="2">
        <v>237</v>
      </c>
      <c r="C90" s="2" t="s">
        <v>72</v>
      </c>
      <c r="D90" s="74">
        <f>$A90*'Weekly Diet'!D90</f>
        <v>0</v>
      </c>
      <c r="E90" s="22" t="str">
        <f>'Weekly Diet'!E90</f>
        <v/>
      </c>
      <c r="F90" s="74">
        <f>$A90*'Weekly Diet'!F90</f>
        <v>0</v>
      </c>
      <c r="G90" s="22" t="str">
        <f>'Weekly Diet'!G90</f>
        <v/>
      </c>
      <c r="H90" s="74">
        <f>$A90*'Weekly Diet'!H90</f>
        <v>0</v>
      </c>
      <c r="I90" s="22" t="str">
        <f>'Weekly Diet'!I90</f>
        <v/>
      </c>
      <c r="J90" s="74">
        <f>$A90*'Weekly Diet'!J90</f>
        <v>0</v>
      </c>
      <c r="K90" s="22" t="str">
        <f>'Weekly Diet'!K90</f>
        <v/>
      </c>
      <c r="L90" s="74">
        <f>$A90*'Weekly Diet'!L90</f>
        <v>0</v>
      </c>
      <c r="M90" s="22" t="str">
        <f>'Weekly Diet'!M90</f>
        <v/>
      </c>
      <c r="N90" s="74">
        <f>$A90*'Weekly Diet'!N90</f>
        <v>0</v>
      </c>
      <c r="O90" s="22" t="str">
        <f>'Weekly Diet'!O90</f>
        <v/>
      </c>
      <c r="P90" s="74">
        <f>$A90*'Weekly Diet'!P90</f>
        <v>0</v>
      </c>
      <c r="Q90" s="22" t="str">
        <f>'Weekly Diet'!Q90</f>
        <v/>
      </c>
    </row>
    <row r="91" spans="1:17" x14ac:dyDescent="0.2">
      <c r="A91" s="77">
        <v>1</v>
      </c>
      <c r="B91" s="20">
        <v>49</v>
      </c>
      <c r="C91" s="20" t="s">
        <v>2</v>
      </c>
      <c r="D91" s="74">
        <f>$A91*'Weekly Diet'!D91</f>
        <v>0</v>
      </c>
      <c r="E91" s="22" t="str">
        <f>'Weekly Diet'!E91</f>
        <v/>
      </c>
      <c r="F91" s="74">
        <f>$A91*'Weekly Diet'!F91</f>
        <v>0</v>
      </c>
      <c r="G91" s="22" t="str">
        <f>'Weekly Diet'!G91</f>
        <v/>
      </c>
      <c r="H91" s="74">
        <f>$A91*'Weekly Diet'!H91</f>
        <v>0</v>
      </c>
      <c r="I91" s="22" t="str">
        <f>'Weekly Diet'!I91</f>
        <v/>
      </c>
      <c r="J91" s="74">
        <f>$A91*'Weekly Diet'!J91</f>
        <v>0</v>
      </c>
      <c r="K91" s="22" t="str">
        <f>'Weekly Diet'!K91</f>
        <v/>
      </c>
      <c r="L91" s="74">
        <f>$A91*'Weekly Diet'!L91</f>
        <v>0</v>
      </c>
      <c r="M91" s="22" t="str">
        <f>'Weekly Diet'!M91</f>
        <v/>
      </c>
      <c r="N91" s="74">
        <f>$A91*'Weekly Diet'!N91</f>
        <v>0</v>
      </c>
      <c r="O91" s="22" t="str">
        <f>'Weekly Diet'!O91</f>
        <v/>
      </c>
      <c r="P91" s="74">
        <f>$A91*'Weekly Diet'!P91</f>
        <v>0</v>
      </c>
      <c r="Q91" s="22" t="str">
        <f>'Weekly Diet'!Q91</f>
        <v/>
      </c>
    </row>
    <row r="92" spans="1:17" x14ac:dyDescent="0.2">
      <c r="A92" s="77">
        <f>25.6+0.3+28.8</f>
        <v>54.7</v>
      </c>
      <c r="B92" s="46">
        <v>129</v>
      </c>
      <c r="C92" s="46" t="s">
        <v>58</v>
      </c>
      <c r="D92" s="74">
        <f>$A92*'Weekly Diet'!D92</f>
        <v>0</v>
      </c>
      <c r="E92" s="22" t="str">
        <f>'Weekly Diet'!E92</f>
        <v/>
      </c>
      <c r="F92" s="74">
        <f>$A92*'Weekly Diet'!F92</f>
        <v>0</v>
      </c>
      <c r="G92" s="22" t="str">
        <f>'Weekly Diet'!G92</f>
        <v/>
      </c>
      <c r="H92" s="74">
        <f>$A92*'Weekly Diet'!H92</f>
        <v>0</v>
      </c>
      <c r="I92" s="22" t="str">
        <f>'Weekly Diet'!I92</f>
        <v/>
      </c>
      <c r="J92" s="74">
        <f>$A92*'Weekly Diet'!J92</f>
        <v>0</v>
      </c>
      <c r="K92" s="22" t="str">
        <f>'Weekly Diet'!K92</f>
        <v/>
      </c>
      <c r="L92" s="74">
        <f>$A92*'Weekly Diet'!L92</f>
        <v>0</v>
      </c>
      <c r="M92" s="22" t="str">
        <f>'Weekly Diet'!M92</f>
        <v/>
      </c>
      <c r="N92" s="74">
        <f>$A92*'Weekly Diet'!N92</f>
        <v>0</v>
      </c>
      <c r="O92" s="22" t="str">
        <f>'Weekly Diet'!O92</f>
        <v/>
      </c>
      <c r="P92" s="74">
        <f>$A92*'Weekly Diet'!P92</f>
        <v>0</v>
      </c>
      <c r="Q92" s="22" t="str">
        <f>'Weekly Diet'!Q92</f>
        <v/>
      </c>
    </row>
    <row r="93" spans="1:17" x14ac:dyDescent="0.2">
      <c r="A93" s="77">
        <v>10</v>
      </c>
      <c r="B93" s="32">
        <v>70</v>
      </c>
      <c r="C93" s="32" t="s">
        <v>7</v>
      </c>
      <c r="D93" s="74">
        <f>$A93*'Weekly Diet'!D93</f>
        <v>0</v>
      </c>
      <c r="E93" s="22" t="str">
        <f>'Weekly Diet'!E93</f>
        <v/>
      </c>
      <c r="F93" s="74">
        <f>$A93*'Weekly Diet'!F93</f>
        <v>0</v>
      </c>
      <c r="G93" s="22" t="str">
        <f>'Weekly Diet'!G93</f>
        <v/>
      </c>
      <c r="H93" s="74">
        <f>$A93*'Weekly Diet'!H93</f>
        <v>0</v>
      </c>
      <c r="I93" s="22" t="str">
        <f>'Weekly Diet'!I93</f>
        <v/>
      </c>
      <c r="J93" s="74">
        <f>$A93*'Weekly Diet'!J93</f>
        <v>0</v>
      </c>
      <c r="K93" s="22" t="str">
        <f>'Weekly Diet'!K93</f>
        <v/>
      </c>
      <c r="L93" s="74">
        <f>$A93*'Weekly Diet'!L93</f>
        <v>0</v>
      </c>
      <c r="M93" s="22" t="str">
        <f>'Weekly Diet'!M93</f>
        <v/>
      </c>
      <c r="N93" s="74">
        <f>$A93*'Weekly Diet'!N93</f>
        <v>0</v>
      </c>
      <c r="O93" s="22" t="str">
        <f>'Weekly Diet'!O93</f>
        <v/>
      </c>
      <c r="P93" s="74">
        <f>$A93*'Weekly Diet'!P93</f>
        <v>0</v>
      </c>
      <c r="Q93" s="22" t="str">
        <f>'Weekly Diet'!Q93</f>
        <v/>
      </c>
    </row>
    <row r="94" spans="1:17" x14ac:dyDescent="0.2">
      <c r="A94" s="77">
        <v>6</v>
      </c>
      <c r="B94" s="46">
        <v>370</v>
      </c>
      <c r="C94" s="46" t="s">
        <v>90</v>
      </c>
      <c r="D94" s="74">
        <f>$A94*'Weekly Diet'!D94</f>
        <v>0</v>
      </c>
      <c r="E94" s="22" t="str">
        <f>'Weekly Diet'!E94</f>
        <v/>
      </c>
      <c r="F94" s="74">
        <f>$A94*'Weekly Diet'!F94</f>
        <v>0</v>
      </c>
      <c r="G94" s="22" t="str">
        <f>'Weekly Diet'!G94</f>
        <v/>
      </c>
      <c r="H94" s="74">
        <f>$A94*'Weekly Diet'!H94</f>
        <v>0</v>
      </c>
      <c r="I94" s="22" t="str">
        <f>'Weekly Diet'!I94</f>
        <v/>
      </c>
      <c r="J94" s="74">
        <f>$A94*'Weekly Diet'!J94</f>
        <v>0</v>
      </c>
      <c r="K94" s="22" t="str">
        <f>'Weekly Diet'!K94</f>
        <v/>
      </c>
      <c r="L94" s="74">
        <f>$A94*'Weekly Diet'!L94</f>
        <v>0</v>
      </c>
      <c r="M94" s="22" t="str">
        <f>'Weekly Diet'!M94</f>
        <v/>
      </c>
      <c r="N94" s="74">
        <f>$A94*'Weekly Diet'!N94</f>
        <v>0</v>
      </c>
      <c r="O94" s="22" t="str">
        <f>'Weekly Diet'!O94</f>
        <v/>
      </c>
      <c r="P94" s="74">
        <f>$A94*'Weekly Diet'!P94</f>
        <v>0</v>
      </c>
      <c r="Q94" s="22" t="str">
        <f>'Weekly Diet'!Q94</f>
        <v/>
      </c>
    </row>
    <row r="95" spans="1:17" x14ac:dyDescent="0.2">
      <c r="A95" s="77">
        <v>437</v>
      </c>
      <c r="B95" s="32">
        <v>50</v>
      </c>
      <c r="C95" s="32" t="s">
        <v>215</v>
      </c>
      <c r="D95" s="74">
        <f>$A95*'Weekly Diet'!D95</f>
        <v>0</v>
      </c>
      <c r="E95" s="22" t="str">
        <f>'Weekly Diet'!E95</f>
        <v/>
      </c>
      <c r="F95" s="74">
        <f>$A95*'Weekly Diet'!F95</f>
        <v>0</v>
      </c>
      <c r="G95" s="22" t="str">
        <f>'Weekly Diet'!G95</f>
        <v/>
      </c>
      <c r="H95" s="74">
        <f>$A95*'Weekly Diet'!H95</f>
        <v>0</v>
      </c>
      <c r="I95" s="22" t="str">
        <f>'Weekly Diet'!I95</f>
        <v/>
      </c>
      <c r="J95" s="74">
        <f>$A95*'Weekly Diet'!J95</f>
        <v>0</v>
      </c>
      <c r="K95" s="22" t="str">
        <f>'Weekly Diet'!K95</f>
        <v/>
      </c>
      <c r="L95" s="74">
        <f>$A95*'Weekly Diet'!L95</f>
        <v>0</v>
      </c>
      <c r="M95" s="22" t="str">
        <f>'Weekly Diet'!M95</f>
        <v/>
      </c>
      <c r="N95" s="74">
        <f>$A95*'Weekly Diet'!N95</f>
        <v>0</v>
      </c>
      <c r="O95" s="22" t="str">
        <f>'Weekly Diet'!O95</f>
        <v/>
      </c>
      <c r="P95" s="74">
        <f>$A95*'Weekly Diet'!P95</f>
        <v>0</v>
      </c>
      <c r="Q95" s="22" t="str">
        <f>'Weekly Diet'!Q95</f>
        <v/>
      </c>
    </row>
    <row r="96" spans="1:17" x14ac:dyDescent="0.2">
      <c r="A96" s="77">
        <v>5</v>
      </c>
      <c r="B96" s="32">
        <v>80</v>
      </c>
      <c r="C96" s="32" t="s">
        <v>29</v>
      </c>
      <c r="D96" s="74">
        <f>$A96*'Weekly Diet'!D96</f>
        <v>0</v>
      </c>
      <c r="E96" s="22" t="str">
        <f>'Weekly Diet'!E96</f>
        <v/>
      </c>
      <c r="F96" s="74">
        <f>$A96*'Weekly Diet'!F96</f>
        <v>0</v>
      </c>
      <c r="G96" s="22" t="str">
        <f>'Weekly Diet'!G96</f>
        <v/>
      </c>
      <c r="H96" s="74">
        <f>$A96*'Weekly Diet'!H96</f>
        <v>0</v>
      </c>
      <c r="I96" s="22" t="str">
        <f>'Weekly Diet'!I96</f>
        <v/>
      </c>
      <c r="J96" s="74">
        <f>$A96*'Weekly Diet'!J96</f>
        <v>0</v>
      </c>
      <c r="K96" s="22" t="str">
        <f>'Weekly Diet'!K96</f>
        <v/>
      </c>
      <c r="L96" s="74">
        <f>$A96*'Weekly Diet'!L96</f>
        <v>0</v>
      </c>
      <c r="M96" s="22" t="str">
        <f>'Weekly Diet'!M96</f>
        <v/>
      </c>
      <c r="N96" s="74">
        <f>$A96*'Weekly Diet'!N96</f>
        <v>0</v>
      </c>
      <c r="O96" s="22" t="str">
        <f>'Weekly Diet'!O96</f>
        <v/>
      </c>
      <c r="P96" s="74">
        <f>$A96*'Weekly Diet'!P96</f>
        <v>0</v>
      </c>
      <c r="Q96" s="22" t="str">
        <f>'Weekly Diet'!Q96</f>
        <v/>
      </c>
    </row>
    <row r="97" spans="1:17" s="3" customFormat="1" x14ac:dyDescent="0.2">
      <c r="A97" s="77">
        <v>0</v>
      </c>
      <c r="B97" s="20">
        <v>39</v>
      </c>
      <c r="C97" s="20" t="s">
        <v>60</v>
      </c>
      <c r="D97" s="74">
        <f>$A97*'Weekly Diet'!D97</f>
        <v>0</v>
      </c>
      <c r="E97" s="22" t="str">
        <f>'Weekly Diet'!E97</f>
        <v/>
      </c>
      <c r="F97" s="74">
        <f>$A97*'Weekly Diet'!F97</f>
        <v>0</v>
      </c>
      <c r="G97" s="22" t="str">
        <f>'Weekly Diet'!G97</f>
        <v/>
      </c>
      <c r="H97" s="74">
        <f>$A97*'Weekly Diet'!H97</f>
        <v>0</v>
      </c>
      <c r="I97" s="22" t="str">
        <f>'Weekly Diet'!I97</f>
        <v/>
      </c>
      <c r="J97" s="74">
        <f>$A97*'Weekly Diet'!J97</f>
        <v>0</v>
      </c>
      <c r="K97" s="22" t="str">
        <f>'Weekly Diet'!K97</f>
        <v/>
      </c>
      <c r="L97" s="74">
        <f>$A97*'Weekly Diet'!L97</f>
        <v>0</v>
      </c>
      <c r="M97" s="22" t="str">
        <f>'Weekly Diet'!M97</f>
        <v/>
      </c>
      <c r="N97" s="74">
        <f>$A97*'Weekly Diet'!N97</f>
        <v>0</v>
      </c>
      <c r="O97" s="22" t="str">
        <f>'Weekly Diet'!O97</f>
        <v/>
      </c>
      <c r="P97" s="74">
        <f>$A97*'Weekly Diet'!P97</f>
        <v>0</v>
      </c>
      <c r="Q97" s="22" t="str">
        <f>'Weekly Diet'!Q97</f>
        <v/>
      </c>
    </row>
    <row r="98" spans="1:17" x14ac:dyDescent="0.2">
      <c r="A98" s="77">
        <v>1</v>
      </c>
      <c r="B98" s="20">
        <v>57</v>
      </c>
      <c r="C98" s="20" t="s">
        <v>20</v>
      </c>
      <c r="D98" s="74">
        <f>$A98*'Weekly Diet'!D98</f>
        <v>0</v>
      </c>
      <c r="E98" s="22" t="str">
        <f>'Weekly Diet'!E98</f>
        <v/>
      </c>
      <c r="F98" s="74">
        <f>$A98*'Weekly Diet'!F98</f>
        <v>0</v>
      </c>
      <c r="G98" s="22" t="str">
        <f>'Weekly Diet'!G98</f>
        <v/>
      </c>
      <c r="H98" s="74">
        <f>$A98*'Weekly Diet'!H98</f>
        <v>0</v>
      </c>
      <c r="I98" s="22" t="str">
        <f>'Weekly Diet'!I98</f>
        <v/>
      </c>
      <c r="J98" s="74">
        <f>$A98*'Weekly Diet'!J98</f>
        <v>0</v>
      </c>
      <c r="K98" s="22" t="str">
        <f>'Weekly Diet'!K98</f>
        <v/>
      </c>
      <c r="L98" s="74">
        <f>$A98*'Weekly Diet'!L98</f>
        <v>0</v>
      </c>
      <c r="M98" s="22" t="str">
        <f>'Weekly Diet'!M98</f>
        <v/>
      </c>
      <c r="N98" s="74">
        <f>$A98*'Weekly Diet'!N98</f>
        <v>0</v>
      </c>
      <c r="O98" s="22" t="str">
        <f>'Weekly Diet'!O98</f>
        <v/>
      </c>
      <c r="P98" s="74">
        <f>$A98*'Weekly Diet'!P98</f>
        <v>0</v>
      </c>
      <c r="Q98" s="22" t="str">
        <f>'Weekly Diet'!Q98</f>
        <v/>
      </c>
    </row>
    <row r="99" spans="1:17" x14ac:dyDescent="0.2">
      <c r="A99" s="77">
        <v>1</v>
      </c>
      <c r="B99" s="20">
        <v>50</v>
      </c>
      <c r="C99" s="20" t="s">
        <v>453</v>
      </c>
      <c r="D99" s="74">
        <f>$A99*'Weekly Diet'!D99</f>
        <v>0</v>
      </c>
      <c r="E99" s="22" t="str">
        <f>'Weekly Diet'!E99</f>
        <v/>
      </c>
      <c r="F99" s="74">
        <f>$A99*'Weekly Diet'!F99</f>
        <v>0</v>
      </c>
      <c r="G99" s="22" t="str">
        <f>'Weekly Diet'!G99</f>
        <v/>
      </c>
      <c r="H99" s="74">
        <f>$A99*'Weekly Diet'!H99</f>
        <v>0</v>
      </c>
      <c r="I99" s="22" t="str">
        <f>'Weekly Diet'!I99</f>
        <v/>
      </c>
      <c r="J99" s="74">
        <f>$A99*'Weekly Diet'!J99</f>
        <v>0</v>
      </c>
      <c r="K99" s="22" t="str">
        <f>'Weekly Diet'!K99</f>
        <v/>
      </c>
      <c r="L99" s="74">
        <f>$A99*'Weekly Diet'!L99</f>
        <v>0</v>
      </c>
      <c r="M99" s="22" t="str">
        <f>'Weekly Diet'!M99</f>
        <v/>
      </c>
      <c r="N99" s="74">
        <f>$A99*'Weekly Diet'!N99</f>
        <v>0</v>
      </c>
      <c r="O99" s="22" t="str">
        <f>'Weekly Diet'!O99</f>
        <v/>
      </c>
      <c r="P99" s="74">
        <f>$A99*'Weekly Diet'!P99</f>
        <v>0</v>
      </c>
      <c r="Q99" s="22" t="str">
        <f>'Weekly Diet'!Q99</f>
        <v/>
      </c>
    </row>
    <row r="100" spans="1:17" x14ac:dyDescent="0.2">
      <c r="A100" s="77">
        <v>6</v>
      </c>
      <c r="B100" s="2">
        <v>379</v>
      </c>
      <c r="C100" s="2" t="s">
        <v>341</v>
      </c>
      <c r="D100" s="74">
        <f>$A100*'Weekly Diet'!D100</f>
        <v>0</v>
      </c>
      <c r="E100" s="22" t="str">
        <f>'Weekly Diet'!E100</f>
        <v/>
      </c>
      <c r="F100" s="74">
        <f>$A100*'Weekly Diet'!F100</f>
        <v>0</v>
      </c>
      <c r="G100" s="22" t="str">
        <f>'Weekly Diet'!G100</f>
        <v/>
      </c>
      <c r="H100" s="74">
        <f>$A100*'Weekly Diet'!H100</f>
        <v>0</v>
      </c>
      <c r="I100" s="22" t="str">
        <f>'Weekly Diet'!I100</f>
        <v/>
      </c>
      <c r="J100" s="74">
        <f>$A100*'Weekly Diet'!J100</f>
        <v>0</v>
      </c>
      <c r="K100" s="22" t="str">
        <f>'Weekly Diet'!K100</f>
        <v/>
      </c>
      <c r="L100" s="74">
        <f>$A100*'Weekly Diet'!L100</f>
        <v>0</v>
      </c>
      <c r="M100" s="22" t="str">
        <f>'Weekly Diet'!M100</f>
        <v/>
      </c>
      <c r="N100" s="74">
        <f>$A100*'Weekly Diet'!N100</f>
        <v>0</v>
      </c>
      <c r="O100" s="22" t="str">
        <f>'Weekly Diet'!O100</f>
        <v/>
      </c>
      <c r="P100" s="74">
        <f>$A100*'Weekly Diet'!P100</f>
        <v>0</v>
      </c>
      <c r="Q100" s="22" t="str">
        <f>'Weekly Diet'!Q100</f>
        <v/>
      </c>
    </row>
    <row r="101" spans="1:17" x14ac:dyDescent="0.2">
      <c r="A101" s="77">
        <v>490</v>
      </c>
      <c r="B101" s="32">
        <v>260</v>
      </c>
      <c r="C101" s="32" t="s">
        <v>344</v>
      </c>
      <c r="D101" s="74">
        <f>$A101*'Weekly Diet'!D101</f>
        <v>0</v>
      </c>
      <c r="E101" s="22" t="str">
        <f>'Weekly Diet'!E101</f>
        <v/>
      </c>
      <c r="F101" s="74">
        <f>$A101*'Weekly Diet'!F101</f>
        <v>0</v>
      </c>
      <c r="G101" s="22" t="str">
        <f>'Weekly Diet'!G101</f>
        <v/>
      </c>
      <c r="H101" s="74">
        <f>$A101*'Weekly Diet'!H101</f>
        <v>0</v>
      </c>
      <c r="I101" s="22" t="str">
        <f>'Weekly Diet'!I101</f>
        <v/>
      </c>
      <c r="J101" s="74">
        <f>$A101*'Weekly Diet'!J101</f>
        <v>0</v>
      </c>
      <c r="K101" s="22" t="str">
        <f>'Weekly Diet'!K101</f>
        <v/>
      </c>
      <c r="L101" s="74">
        <f>$A101*'Weekly Diet'!L101</f>
        <v>0</v>
      </c>
      <c r="M101" s="22" t="str">
        <f>'Weekly Diet'!M101</f>
        <v/>
      </c>
      <c r="N101" s="74">
        <f>$A101*'Weekly Diet'!N101</f>
        <v>0</v>
      </c>
      <c r="O101" s="22" t="str">
        <f>'Weekly Diet'!O101</f>
        <v/>
      </c>
      <c r="P101" s="74">
        <f>$A101*'Weekly Diet'!P101</f>
        <v>0</v>
      </c>
      <c r="Q101" s="22" t="str">
        <f>'Weekly Diet'!Q101</f>
        <v/>
      </c>
    </row>
    <row r="102" spans="1:17" x14ac:dyDescent="0.2">
      <c r="A102" s="77">
        <v>4</v>
      </c>
      <c r="B102" s="32">
        <v>87</v>
      </c>
      <c r="C102" s="32" t="s">
        <v>88</v>
      </c>
      <c r="D102" s="74">
        <f>$A102*'Weekly Diet'!D102</f>
        <v>0</v>
      </c>
      <c r="E102" s="22" t="str">
        <f>'Weekly Diet'!E102</f>
        <v/>
      </c>
      <c r="F102" s="74">
        <f>$A102*'Weekly Diet'!F102</f>
        <v>0</v>
      </c>
      <c r="G102" s="22" t="str">
        <f>'Weekly Diet'!G102</f>
        <v/>
      </c>
      <c r="H102" s="74">
        <f>$A102*'Weekly Diet'!H102</f>
        <v>0</v>
      </c>
      <c r="I102" s="22" t="str">
        <f>'Weekly Diet'!I102</f>
        <v/>
      </c>
      <c r="J102" s="74">
        <f>$A102*'Weekly Diet'!J102</f>
        <v>0</v>
      </c>
      <c r="K102" s="22" t="str">
        <f>'Weekly Diet'!K102</f>
        <v/>
      </c>
      <c r="L102" s="74">
        <f>$A102*'Weekly Diet'!L102</f>
        <v>0</v>
      </c>
      <c r="M102" s="22" t="str">
        <f>'Weekly Diet'!M102</f>
        <v/>
      </c>
      <c r="N102" s="74">
        <f>$A102*'Weekly Diet'!N102</f>
        <v>0</v>
      </c>
      <c r="O102" s="22" t="str">
        <f>'Weekly Diet'!O102</f>
        <v/>
      </c>
      <c r="P102" s="74">
        <f>$A102*'Weekly Diet'!P102</f>
        <v>0</v>
      </c>
      <c r="Q102" s="22" t="str">
        <f>'Weekly Diet'!Q102</f>
        <v/>
      </c>
    </row>
    <row r="103" spans="1:17" x14ac:dyDescent="0.2">
      <c r="A103" s="77">
        <v>36</v>
      </c>
      <c r="B103" s="32">
        <v>90</v>
      </c>
      <c r="C103" s="32" t="s">
        <v>409</v>
      </c>
      <c r="D103" s="74">
        <f>$A103*'Weekly Diet'!D103</f>
        <v>0</v>
      </c>
      <c r="E103" s="22" t="str">
        <f>'Weekly Diet'!E103</f>
        <v/>
      </c>
      <c r="F103" s="74">
        <f>$A103*'Weekly Diet'!F103</f>
        <v>0</v>
      </c>
      <c r="G103" s="22" t="str">
        <f>'Weekly Diet'!G103</f>
        <v/>
      </c>
      <c r="H103" s="74">
        <f>$A103*'Weekly Diet'!H103</f>
        <v>0</v>
      </c>
      <c r="I103" s="22" t="str">
        <f>'Weekly Diet'!I103</f>
        <v/>
      </c>
      <c r="J103" s="74">
        <f>$A103*'Weekly Diet'!J103</f>
        <v>0</v>
      </c>
      <c r="K103" s="22" t="str">
        <f>'Weekly Diet'!K103</f>
        <v/>
      </c>
      <c r="L103" s="74">
        <f>$A103*'Weekly Diet'!L103</f>
        <v>0</v>
      </c>
      <c r="M103" s="22" t="str">
        <f>'Weekly Diet'!M103</f>
        <v/>
      </c>
      <c r="N103" s="74">
        <f>$A103*'Weekly Diet'!N103</f>
        <v>0</v>
      </c>
      <c r="O103" s="22" t="str">
        <f>'Weekly Diet'!O103</f>
        <v/>
      </c>
      <c r="P103" s="74">
        <f>$A103*'Weekly Diet'!P103</f>
        <v>0</v>
      </c>
      <c r="Q103" s="22" t="str">
        <f>'Weekly Diet'!Q103</f>
        <v/>
      </c>
    </row>
    <row r="104" spans="1:17" x14ac:dyDescent="0.2">
      <c r="A104" s="77">
        <v>17</v>
      </c>
      <c r="B104" s="32">
        <v>127</v>
      </c>
      <c r="C104" s="32" t="s">
        <v>193</v>
      </c>
      <c r="D104" s="74">
        <f>$A104*'Weekly Diet'!D104</f>
        <v>0</v>
      </c>
      <c r="E104" s="22" t="str">
        <f>'Weekly Diet'!E104</f>
        <v/>
      </c>
      <c r="F104" s="74">
        <f>$A104*'Weekly Diet'!F104</f>
        <v>0</v>
      </c>
      <c r="G104" s="22" t="str">
        <f>'Weekly Diet'!G104</f>
        <v/>
      </c>
      <c r="H104" s="74">
        <f>$A104*'Weekly Diet'!H104</f>
        <v>0</v>
      </c>
      <c r="I104" s="22" t="str">
        <f>'Weekly Diet'!I104</f>
        <v/>
      </c>
      <c r="J104" s="74">
        <f>$A104*'Weekly Diet'!J104</f>
        <v>0</v>
      </c>
      <c r="K104" s="22" t="str">
        <f>'Weekly Diet'!K104</f>
        <v/>
      </c>
      <c r="L104" s="74">
        <f>$A104*'Weekly Diet'!L104</f>
        <v>0</v>
      </c>
      <c r="M104" s="22" t="str">
        <f>'Weekly Diet'!M104</f>
        <v/>
      </c>
      <c r="N104" s="74">
        <f>$A104*'Weekly Diet'!N104</f>
        <v>0</v>
      </c>
      <c r="O104" s="22" t="str">
        <f>'Weekly Diet'!O104</f>
        <v/>
      </c>
      <c r="P104" s="74">
        <f>$A104*'Weekly Diet'!P104</f>
        <v>0</v>
      </c>
      <c r="Q104" s="22" t="str">
        <f>'Weekly Diet'!Q104</f>
        <v/>
      </c>
    </row>
    <row r="105" spans="1:17" x14ac:dyDescent="0.2">
      <c r="A105" s="239">
        <v>523</v>
      </c>
      <c r="B105" s="139">
        <v>257</v>
      </c>
      <c r="C105" s="139" t="s">
        <v>356</v>
      </c>
      <c r="D105" s="74">
        <f>$A105*'Weekly Diet'!D105</f>
        <v>0</v>
      </c>
      <c r="E105" s="22" t="str">
        <f>'Weekly Diet'!E105</f>
        <v/>
      </c>
      <c r="F105" s="74">
        <f>$A105*'Weekly Diet'!F105</f>
        <v>0</v>
      </c>
      <c r="G105" s="22" t="str">
        <f>'Weekly Diet'!G105</f>
        <v/>
      </c>
      <c r="H105" s="74">
        <f>$A105*'Weekly Diet'!H105</f>
        <v>0</v>
      </c>
      <c r="I105" s="22" t="str">
        <f>'Weekly Diet'!I105</f>
        <v/>
      </c>
      <c r="J105" s="74">
        <f>$A105*'Weekly Diet'!J105</f>
        <v>0</v>
      </c>
      <c r="K105" s="22" t="str">
        <f>'Weekly Diet'!K105</f>
        <v/>
      </c>
      <c r="L105" s="74">
        <f>$A105*'Weekly Diet'!L105</f>
        <v>0</v>
      </c>
      <c r="M105" s="22" t="str">
        <f>'Weekly Diet'!M105</f>
        <v/>
      </c>
      <c r="N105" s="74">
        <f>$A105*'Weekly Diet'!N105</f>
        <v>0</v>
      </c>
      <c r="O105" s="22" t="str">
        <f>'Weekly Diet'!O105</f>
        <v/>
      </c>
      <c r="P105" s="74">
        <f>$A105*'Weekly Diet'!P105</f>
        <v>0</v>
      </c>
      <c r="Q105" s="22" t="str">
        <f>'Weekly Diet'!Q105</f>
        <v/>
      </c>
    </row>
    <row r="106" spans="1:17" x14ac:dyDescent="0.2">
      <c r="A106" s="77">
        <v>0</v>
      </c>
      <c r="B106" s="20">
        <v>46</v>
      </c>
      <c r="C106" s="20" t="s">
        <v>357</v>
      </c>
      <c r="D106" s="74">
        <f>$A106*'Weekly Diet'!D106</f>
        <v>0</v>
      </c>
      <c r="E106" s="22" t="str">
        <f>'Weekly Diet'!E106</f>
        <v/>
      </c>
      <c r="F106" s="74">
        <f>$A106*'Weekly Diet'!F106</f>
        <v>0</v>
      </c>
      <c r="G106" s="22" t="str">
        <f>'Weekly Diet'!G106</f>
        <v/>
      </c>
      <c r="H106" s="74">
        <f>$A106*'Weekly Diet'!H106</f>
        <v>0</v>
      </c>
      <c r="I106" s="22" t="str">
        <f>'Weekly Diet'!I106</f>
        <v/>
      </c>
      <c r="J106" s="74">
        <f>$A106*'Weekly Diet'!J106</f>
        <v>0</v>
      </c>
      <c r="K106" s="22" t="str">
        <f>'Weekly Diet'!K106</f>
        <v/>
      </c>
      <c r="L106" s="74">
        <f>$A106*'Weekly Diet'!L106</f>
        <v>0</v>
      </c>
      <c r="M106" s="22" t="str">
        <f>'Weekly Diet'!M106</f>
        <v/>
      </c>
      <c r="N106" s="74">
        <f>$A106*'Weekly Diet'!N106</f>
        <v>0</v>
      </c>
      <c r="O106" s="22" t="str">
        <f>'Weekly Diet'!O106</f>
        <v/>
      </c>
      <c r="P106" s="74">
        <f>$A106*'Weekly Diet'!P106</f>
        <v>0</v>
      </c>
      <c r="Q106" s="22" t="str">
        <f>'Weekly Diet'!Q106</f>
        <v/>
      </c>
    </row>
    <row r="107" spans="1:17" x14ac:dyDescent="0.2">
      <c r="A107" s="77">
        <v>111</v>
      </c>
      <c r="B107" s="66">
        <v>99</v>
      </c>
      <c r="C107" s="66" t="s">
        <v>359</v>
      </c>
      <c r="D107" s="74">
        <f>$A107*'Weekly Diet'!D107</f>
        <v>0</v>
      </c>
      <c r="E107" s="22" t="str">
        <f>'Weekly Diet'!E107</f>
        <v/>
      </c>
      <c r="F107" s="74">
        <f>$A107*'Weekly Diet'!F107</f>
        <v>0</v>
      </c>
      <c r="G107" s="22" t="str">
        <f>'Weekly Diet'!G107</f>
        <v/>
      </c>
      <c r="H107" s="74">
        <f>$A107*'Weekly Diet'!H107</f>
        <v>0</v>
      </c>
      <c r="I107" s="22" t="str">
        <f>'Weekly Diet'!I107</f>
        <v/>
      </c>
      <c r="J107" s="74">
        <f>$A107*'Weekly Diet'!J107</f>
        <v>0</v>
      </c>
      <c r="K107" s="22" t="str">
        <f>'Weekly Diet'!K107</f>
        <v/>
      </c>
      <c r="L107" s="74">
        <f>$A107*'Weekly Diet'!L107</f>
        <v>0</v>
      </c>
      <c r="M107" s="22" t="str">
        <f>'Weekly Diet'!M107</f>
        <v/>
      </c>
      <c r="N107" s="74">
        <f>$A107*'Weekly Diet'!N107</f>
        <v>0</v>
      </c>
      <c r="O107" s="22" t="str">
        <f>'Weekly Diet'!O107</f>
        <v/>
      </c>
      <c r="P107" s="74">
        <f>$A107*'Weekly Diet'!P107</f>
        <v>0</v>
      </c>
      <c r="Q107" s="22" t="str">
        <f>'Weekly Diet'!Q107</f>
        <v/>
      </c>
    </row>
    <row r="108" spans="1:17" x14ac:dyDescent="0.2">
      <c r="A108" s="239">
        <v>700</v>
      </c>
      <c r="B108" s="46">
        <v>600</v>
      </c>
      <c r="C108" s="46" t="s">
        <v>99</v>
      </c>
      <c r="D108" s="74">
        <f>$A108*'Weekly Diet'!D108</f>
        <v>0</v>
      </c>
      <c r="E108" s="22" t="str">
        <f>'Weekly Diet'!E108</f>
        <v/>
      </c>
      <c r="F108" s="74">
        <f>$A108*'Weekly Diet'!F108</f>
        <v>0</v>
      </c>
      <c r="G108" s="22" t="str">
        <f>'Weekly Diet'!G108</f>
        <v/>
      </c>
      <c r="H108" s="74">
        <f>$A108*'Weekly Diet'!H108</f>
        <v>0</v>
      </c>
      <c r="I108" s="22" t="str">
        <f>'Weekly Diet'!I108</f>
        <v/>
      </c>
      <c r="J108" s="74">
        <f>$A108*'Weekly Diet'!J108</f>
        <v>0</v>
      </c>
      <c r="K108" s="22" t="str">
        <f>'Weekly Diet'!K108</f>
        <v/>
      </c>
      <c r="L108" s="74">
        <f>$A108*'Weekly Diet'!L108</f>
        <v>0</v>
      </c>
      <c r="M108" s="22" t="str">
        <f>'Weekly Diet'!M108</f>
        <v/>
      </c>
      <c r="N108" s="74">
        <f>$A108*'Weekly Diet'!N108</f>
        <v>0</v>
      </c>
      <c r="O108" s="22" t="str">
        <f>'Weekly Diet'!O108</f>
        <v/>
      </c>
      <c r="P108" s="74">
        <f>$A108*'Weekly Diet'!P108</f>
        <v>0</v>
      </c>
      <c r="Q108" s="22" t="str">
        <f>'Weekly Diet'!Q108</f>
        <v/>
      </c>
    </row>
    <row r="109" spans="1:17" x14ac:dyDescent="0.2">
      <c r="A109" s="77">
        <v>11</v>
      </c>
      <c r="B109" s="20">
        <v>299</v>
      </c>
      <c r="C109" s="20" t="s">
        <v>180</v>
      </c>
      <c r="D109" s="74">
        <f>$A109*'Weekly Diet'!D109</f>
        <v>0</v>
      </c>
      <c r="E109" s="22" t="str">
        <f>'Weekly Diet'!E109</f>
        <v/>
      </c>
      <c r="F109" s="74">
        <f>$A109*'Weekly Diet'!F109</f>
        <v>0</v>
      </c>
      <c r="G109" s="22" t="str">
        <f>'Weekly Diet'!G109</f>
        <v/>
      </c>
      <c r="H109" s="74">
        <f>$A109*'Weekly Diet'!H109</f>
        <v>0</v>
      </c>
      <c r="I109" s="22" t="str">
        <f>'Weekly Diet'!I109</f>
        <v/>
      </c>
      <c r="J109" s="74">
        <f>$A109*'Weekly Diet'!J109</f>
        <v>0</v>
      </c>
      <c r="K109" s="22" t="str">
        <f>'Weekly Diet'!K109</f>
        <v/>
      </c>
      <c r="L109" s="74">
        <f>$A109*'Weekly Diet'!L109</f>
        <v>0</v>
      </c>
      <c r="M109" s="22" t="str">
        <f>'Weekly Diet'!M109</f>
        <v/>
      </c>
      <c r="N109" s="74">
        <f>$A109*'Weekly Diet'!N109</f>
        <v>0</v>
      </c>
      <c r="O109" s="22" t="str">
        <f>'Weekly Diet'!O109</f>
        <v/>
      </c>
      <c r="P109" s="74">
        <f>$A109*'Weekly Diet'!P109</f>
        <v>0</v>
      </c>
      <c r="Q109" s="22" t="str">
        <f>'Weekly Diet'!Q109</f>
        <v/>
      </c>
    </row>
    <row r="110" spans="1:17" x14ac:dyDescent="0.2">
      <c r="A110" s="77">
        <v>1</v>
      </c>
      <c r="B110" s="46">
        <v>112</v>
      </c>
      <c r="C110" s="46" t="s">
        <v>361</v>
      </c>
      <c r="D110" s="74">
        <f>$A110*'Weekly Diet'!D110</f>
        <v>0</v>
      </c>
      <c r="E110" s="22" t="str">
        <f>'Weekly Diet'!E110</f>
        <v/>
      </c>
      <c r="F110" s="74">
        <f>$A110*'Weekly Diet'!F110</f>
        <v>0</v>
      </c>
      <c r="G110" s="22" t="str">
        <f>'Weekly Diet'!G110</f>
        <v/>
      </c>
      <c r="H110" s="74">
        <f>$A110*'Weekly Diet'!H110</f>
        <v>0</v>
      </c>
      <c r="I110" s="22" t="str">
        <f>'Weekly Diet'!I110</f>
        <v/>
      </c>
      <c r="J110" s="74">
        <f>$A110*'Weekly Diet'!J110</f>
        <v>0</v>
      </c>
      <c r="K110" s="22" t="str">
        <f>'Weekly Diet'!K110</f>
        <v/>
      </c>
      <c r="L110" s="74">
        <f>$A110*'Weekly Diet'!L110</f>
        <v>0</v>
      </c>
      <c r="M110" s="22" t="str">
        <f>'Weekly Diet'!M110</f>
        <v/>
      </c>
      <c r="N110" s="74">
        <f>$A110*'Weekly Diet'!N110</f>
        <v>0</v>
      </c>
      <c r="O110" s="22" t="str">
        <f>'Weekly Diet'!O110</f>
        <v/>
      </c>
      <c r="P110" s="74">
        <f>$A110*'Weekly Diet'!P110</f>
        <v>0</v>
      </c>
      <c r="Q110" s="22" t="str">
        <f>'Weekly Diet'!Q110</f>
        <v/>
      </c>
    </row>
    <row r="111" spans="1:17" x14ac:dyDescent="0.2">
      <c r="A111">
        <v>106</v>
      </c>
      <c r="B111">
        <v>67</v>
      </c>
      <c r="C111" s="204" t="s">
        <v>508</v>
      </c>
      <c r="D111" s="74">
        <f>$A111*'Weekly Diet'!D111</f>
        <v>0</v>
      </c>
      <c r="E111" s="22" t="str">
        <f>'Weekly Diet'!E111</f>
        <v/>
      </c>
      <c r="F111" s="74">
        <f>$A111*'Weekly Diet'!F111</f>
        <v>0</v>
      </c>
      <c r="G111" s="22" t="str">
        <f>'Weekly Diet'!G111</f>
        <v/>
      </c>
      <c r="H111" s="74">
        <f>$A111*'Weekly Diet'!H111</f>
        <v>0</v>
      </c>
      <c r="I111" s="22" t="str">
        <f>'Weekly Diet'!I111</f>
        <v/>
      </c>
      <c r="J111" s="74">
        <f>$A111*'Weekly Diet'!J111</f>
        <v>0</v>
      </c>
      <c r="K111" s="22" t="str">
        <f>'Weekly Diet'!K111</f>
        <v/>
      </c>
      <c r="L111" s="74">
        <f>$A111*'Weekly Diet'!L111</f>
        <v>0</v>
      </c>
      <c r="M111" s="22" t="str">
        <f>'Weekly Diet'!M111</f>
        <v/>
      </c>
      <c r="N111" s="74">
        <f>$A111*'Weekly Diet'!N111</f>
        <v>0</v>
      </c>
      <c r="O111" s="22" t="str">
        <f>'Weekly Diet'!O111</f>
        <v/>
      </c>
      <c r="P111" s="74">
        <f>$A111*'Weekly Diet'!P111</f>
        <v>0</v>
      </c>
      <c r="Q111" s="22" t="str">
        <f>'Weekly Diet'!Q111</f>
        <v/>
      </c>
    </row>
    <row r="112" spans="1:17" x14ac:dyDescent="0.2">
      <c r="A112" s="77">
        <v>61</v>
      </c>
      <c r="B112" s="66">
        <v>206</v>
      </c>
      <c r="C112" s="66" t="s">
        <v>363</v>
      </c>
      <c r="D112" s="74">
        <f>$A112*'Weekly Diet'!D112</f>
        <v>0</v>
      </c>
      <c r="E112" s="22" t="str">
        <f>'Weekly Diet'!E112</f>
        <v/>
      </c>
      <c r="F112" s="74">
        <f>$A112*'Weekly Diet'!F112</f>
        <v>0</v>
      </c>
      <c r="G112" s="22" t="str">
        <f>'Weekly Diet'!G112</f>
        <v/>
      </c>
      <c r="H112" s="74">
        <f>$A112*'Weekly Diet'!H112</f>
        <v>0</v>
      </c>
      <c r="I112" s="22" t="str">
        <f>'Weekly Diet'!I112</f>
        <v/>
      </c>
      <c r="J112" s="74">
        <f>$A112*'Weekly Diet'!J112</f>
        <v>0</v>
      </c>
      <c r="K112" s="22" t="str">
        <f>'Weekly Diet'!K112</f>
        <v/>
      </c>
      <c r="L112" s="74">
        <f>$A112*'Weekly Diet'!L112</f>
        <v>0</v>
      </c>
      <c r="M112" s="22" t="str">
        <f>'Weekly Diet'!M112</f>
        <v/>
      </c>
      <c r="N112" s="74">
        <f>$A112*'Weekly Diet'!N112</f>
        <v>0</v>
      </c>
      <c r="O112" s="22" t="str">
        <f>'Weekly Diet'!O112</f>
        <v/>
      </c>
      <c r="P112" s="74">
        <f>$A112*'Weekly Diet'!P112</f>
        <v>0</v>
      </c>
      <c r="Q112" s="22" t="str">
        <f>'Weekly Diet'!Q112</f>
        <v/>
      </c>
    </row>
    <row r="113" spans="1:17" x14ac:dyDescent="0.2">
      <c r="A113" s="239">
        <v>929</v>
      </c>
      <c r="B113" s="40">
        <v>396</v>
      </c>
      <c r="C113" s="40" t="s">
        <v>75</v>
      </c>
      <c r="D113" s="74">
        <f>$A113*'Weekly Diet'!D113</f>
        <v>0</v>
      </c>
      <c r="E113" s="22" t="str">
        <f>'Weekly Diet'!E113</f>
        <v/>
      </c>
      <c r="F113" s="74">
        <f>$A113*'Weekly Diet'!F113</f>
        <v>0</v>
      </c>
      <c r="G113" s="22" t="str">
        <f>'Weekly Diet'!G113</f>
        <v/>
      </c>
      <c r="H113" s="74">
        <f>$A113*'Weekly Diet'!H113</f>
        <v>0</v>
      </c>
      <c r="I113" s="22" t="str">
        <f>'Weekly Diet'!I113</f>
        <v/>
      </c>
      <c r="J113" s="74">
        <f>$A113*'Weekly Diet'!J113</f>
        <v>0</v>
      </c>
      <c r="K113" s="22" t="str">
        <f>'Weekly Diet'!K113</f>
        <v/>
      </c>
      <c r="L113" s="74">
        <f>$A113*'Weekly Diet'!L113</f>
        <v>0</v>
      </c>
      <c r="M113" s="22" t="str">
        <f>'Weekly Diet'!M113</f>
        <v/>
      </c>
      <c r="N113" s="74">
        <f>$A113*'Weekly Diet'!N113</f>
        <v>0</v>
      </c>
      <c r="O113" s="22" t="str">
        <f>'Weekly Diet'!O113</f>
        <v/>
      </c>
      <c r="P113" s="74">
        <f>$A113*'Weekly Diet'!P113</f>
        <v>0</v>
      </c>
      <c r="Q113" s="22" t="str">
        <f>'Weekly Diet'!Q113</f>
        <v/>
      </c>
    </row>
    <row r="114" spans="1:17" x14ac:dyDescent="0.2">
      <c r="A114" s="77">
        <v>446</v>
      </c>
      <c r="B114" s="46">
        <v>113</v>
      </c>
      <c r="C114" s="46" t="s">
        <v>53</v>
      </c>
      <c r="D114" s="74">
        <f>$A114*'Weekly Diet'!D114</f>
        <v>0</v>
      </c>
      <c r="E114" s="22" t="str">
        <f>'Weekly Diet'!E114</f>
        <v/>
      </c>
      <c r="F114" s="74">
        <f>$A114*'Weekly Diet'!F114</f>
        <v>0</v>
      </c>
      <c r="G114" s="22" t="str">
        <f>'Weekly Diet'!G114</f>
        <v/>
      </c>
      <c r="H114" s="74">
        <f>$A114*'Weekly Diet'!H114</f>
        <v>0</v>
      </c>
      <c r="I114" s="22" t="str">
        <f>'Weekly Diet'!I114</f>
        <v/>
      </c>
      <c r="J114" s="74">
        <f>$A114*'Weekly Diet'!J114</f>
        <v>0</v>
      </c>
      <c r="K114" s="22" t="str">
        <f>'Weekly Diet'!K114</f>
        <v/>
      </c>
      <c r="L114" s="74">
        <f>$A114*'Weekly Diet'!L114</f>
        <v>0</v>
      </c>
      <c r="M114" s="22" t="str">
        <f>'Weekly Diet'!M114</f>
        <v/>
      </c>
      <c r="N114" s="74">
        <f>$A114*'Weekly Diet'!N114</f>
        <v>0</v>
      </c>
      <c r="O114" s="22" t="str">
        <f>'Weekly Diet'!O114</f>
        <v/>
      </c>
      <c r="P114" s="74">
        <f>$A114*'Weekly Diet'!P114</f>
        <v>0</v>
      </c>
      <c r="Q114" s="22" t="str">
        <f>'Weekly Diet'!Q114</f>
        <v/>
      </c>
    </row>
    <row r="115" spans="1:17" x14ac:dyDescent="0.2">
      <c r="A115" s="77">
        <v>2</v>
      </c>
      <c r="B115" s="32">
        <v>16</v>
      </c>
      <c r="C115" s="32" t="s">
        <v>365</v>
      </c>
      <c r="D115" s="74">
        <f>$A115*'Weekly Diet'!D115</f>
        <v>0</v>
      </c>
      <c r="E115" s="22" t="str">
        <f>'Weekly Diet'!E115</f>
        <v/>
      </c>
      <c r="F115" s="74">
        <f>$A115*'Weekly Diet'!F115</f>
        <v>0</v>
      </c>
      <c r="G115" s="22" t="str">
        <f>'Weekly Diet'!G115</f>
        <v/>
      </c>
      <c r="H115" s="74">
        <f>$A115*'Weekly Diet'!H115</f>
        <v>0</v>
      </c>
      <c r="I115" s="22" t="str">
        <f>'Weekly Diet'!I115</f>
        <v/>
      </c>
      <c r="J115" s="74">
        <f>$A115*'Weekly Diet'!J115</f>
        <v>0</v>
      </c>
      <c r="K115" s="22" t="str">
        <f>'Weekly Diet'!K115</f>
        <v/>
      </c>
      <c r="L115" s="74">
        <f>$A115*'Weekly Diet'!L115</f>
        <v>0</v>
      </c>
      <c r="M115" s="22" t="str">
        <f>'Weekly Diet'!M115</f>
        <v/>
      </c>
      <c r="N115" s="74">
        <f>$A115*'Weekly Diet'!N115</f>
        <v>0</v>
      </c>
      <c r="O115" s="22" t="str">
        <f>'Weekly Diet'!O115</f>
        <v/>
      </c>
      <c r="P115" s="74">
        <f>$A115*'Weekly Diet'!P115</f>
        <v>0</v>
      </c>
      <c r="Q115" s="22" t="str">
        <f>'Weekly Diet'!Q115</f>
        <v/>
      </c>
    </row>
    <row r="116" spans="1:17" x14ac:dyDescent="0.2">
      <c r="A116" s="77">
        <v>79</v>
      </c>
      <c r="B116" s="32">
        <v>23</v>
      </c>
      <c r="C116" s="32" t="s">
        <v>366</v>
      </c>
      <c r="D116" s="74">
        <f>$A116*'Weekly Diet'!D116</f>
        <v>0</v>
      </c>
      <c r="E116" s="22" t="str">
        <f>'Weekly Diet'!E116</f>
        <v/>
      </c>
      <c r="F116" s="74">
        <f>$A116*'Weekly Diet'!F116</f>
        <v>0</v>
      </c>
      <c r="G116" s="22" t="str">
        <f>'Weekly Diet'!G116</f>
        <v/>
      </c>
      <c r="H116" s="74">
        <f>$A116*'Weekly Diet'!H116</f>
        <v>0</v>
      </c>
      <c r="I116" s="22" t="str">
        <f>'Weekly Diet'!I116</f>
        <v/>
      </c>
      <c r="J116" s="74">
        <f>$A116*'Weekly Diet'!J116</f>
        <v>0</v>
      </c>
      <c r="K116" s="22" t="str">
        <f>'Weekly Diet'!K116</f>
        <v/>
      </c>
      <c r="L116" s="74">
        <f>$A116*'Weekly Diet'!L116</f>
        <v>0</v>
      </c>
      <c r="M116" s="22" t="str">
        <f>'Weekly Diet'!M116</f>
        <v/>
      </c>
      <c r="N116" s="74">
        <f>$A116*'Weekly Diet'!N116</f>
        <v>0</v>
      </c>
      <c r="O116" s="22" t="str">
        <f>'Weekly Diet'!O116</f>
        <v/>
      </c>
      <c r="P116" s="74">
        <f>$A116*'Weekly Diet'!P116</f>
        <v>0</v>
      </c>
      <c r="Q116" s="22" t="str">
        <f>'Weekly Diet'!Q116</f>
        <v/>
      </c>
    </row>
    <row r="117" spans="1:17" x14ac:dyDescent="0.2">
      <c r="A117" s="77">
        <v>1</v>
      </c>
      <c r="B117" s="20">
        <v>32</v>
      </c>
      <c r="C117" s="20" t="s">
        <v>320</v>
      </c>
      <c r="D117" s="74">
        <f>$A117*'Weekly Diet'!D117</f>
        <v>0</v>
      </c>
      <c r="E117" s="22" t="str">
        <f>'Weekly Diet'!E117</f>
        <v/>
      </c>
      <c r="F117" s="74">
        <f>$A117*'Weekly Diet'!F117</f>
        <v>0</v>
      </c>
      <c r="G117" s="22" t="str">
        <f>'Weekly Diet'!G117</f>
        <v/>
      </c>
      <c r="H117" s="74">
        <f>$A117*'Weekly Diet'!H117</f>
        <v>0</v>
      </c>
      <c r="I117" s="22" t="str">
        <f>'Weekly Diet'!I117</f>
        <v/>
      </c>
      <c r="J117" s="74">
        <f>$A117*'Weekly Diet'!J117</f>
        <v>0</v>
      </c>
      <c r="K117" s="22" t="str">
        <f>'Weekly Diet'!K117</f>
        <v/>
      </c>
      <c r="L117" s="74">
        <f>$A117*'Weekly Diet'!L117</f>
        <v>0</v>
      </c>
      <c r="M117" s="22" t="str">
        <f>'Weekly Diet'!M117</f>
        <v/>
      </c>
      <c r="N117" s="74">
        <f>$A117*'Weekly Diet'!N117</f>
        <v>0</v>
      </c>
      <c r="O117" s="22" t="str">
        <f>'Weekly Diet'!O117</f>
        <v/>
      </c>
      <c r="P117" s="74">
        <f>$A117*'Weekly Diet'!P117</f>
        <v>0</v>
      </c>
      <c r="Q117" s="22" t="str">
        <f>'Weekly Diet'!Q117</f>
        <v/>
      </c>
    </row>
    <row r="118" spans="1:17" x14ac:dyDescent="0.2">
      <c r="A118" s="77">
        <v>5</v>
      </c>
      <c r="B118" s="32">
        <v>30</v>
      </c>
      <c r="C118" s="32" t="s">
        <v>10</v>
      </c>
      <c r="D118" s="74">
        <f>$A118*'Weekly Diet'!D118</f>
        <v>0</v>
      </c>
      <c r="E118" s="22" t="str">
        <f>'Weekly Diet'!E118</f>
        <v/>
      </c>
      <c r="F118" s="74">
        <f>$A118*'Weekly Diet'!F118</f>
        <v>0</v>
      </c>
      <c r="G118" s="22" t="str">
        <f>'Weekly Diet'!G118</f>
        <v/>
      </c>
      <c r="H118" s="74">
        <f>$A118*'Weekly Diet'!H118</f>
        <v>0</v>
      </c>
      <c r="I118" s="22" t="str">
        <f>'Weekly Diet'!I118</f>
        <v/>
      </c>
      <c r="J118" s="74">
        <f>$A118*'Weekly Diet'!J118</f>
        <v>0</v>
      </c>
      <c r="K118" s="22" t="str">
        <f>'Weekly Diet'!K118</f>
        <v/>
      </c>
      <c r="L118" s="74">
        <f>$A118*'Weekly Diet'!L118</f>
        <v>0</v>
      </c>
      <c r="M118" s="22" t="str">
        <f>'Weekly Diet'!M118</f>
        <v/>
      </c>
      <c r="N118" s="74">
        <f>$A118*'Weekly Diet'!N118</f>
        <v>0</v>
      </c>
      <c r="O118" s="22" t="str">
        <f>'Weekly Diet'!O118</f>
        <v/>
      </c>
      <c r="P118" s="74">
        <f>$A118*'Weekly Diet'!P118</f>
        <v>0</v>
      </c>
      <c r="Q118" s="22" t="str">
        <f>'Weekly Diet'!Q118</f>
        <v/>
      </c>
    </row>
    <row r="119" spans="1:17" x14ac:dyDescent="0.2">
      <c r="A119" s="77">
        <v>15</v>
      </c>
      <c r="B119" s="32">
        <v>86</v>
      </c>
      <c r="C119" s="32" t="s">
        <v>417</v>
      </c>
      <c r="D119" s="74">
        <f>$A119*'Weekly Diet'!D119</f>
        <v>0</v>
      </c>
      <c r="E119" s="22" t="str">
        <f>'Weekly Diet'!E119</f>
        <v/>
      </c>
      <c r="F119" s="74">
        <f>$A119*'Weekly Diet'!F119</f>
        <v>0</v>
      </c>
      <c r="G119" s="22" t="str">
        <f>'Weekly Diet'!G119</f>
        <v/>
      </c>
      <c r="H119" s="74">
        <f>$A119*'Weekly Diet'!H119</f>
        <v>0</v>
      </c>
      <c r="I119" s="22" t="str">
        <f>'Weekly Diet'!I119</f>
        <v/>
      </c>
      <c r="J119" s="74">
        <f>$A119*'Weekly Diet'!J119</f>
        <v>0</v>
      </c>
      <c r="K119" s="22" t="str">
        <f>'Weekly Diet'!K119</f>
        <v/>
      </c>
      <c r="L119" s="74">
        <f>$A119*'Weekly Diet'!L119</f>
        <v>0</v>
      </c>
      <c r="M119" s="22" t="str">
        <f>'Weekly Diet'!M119</f>
        <v/>
      </c>
      <c r="N119" s="74">
        <f>$A119*'Weekly Diet'!N119</f>
        <v>0</v>
      </c>
      <c r="O119" s="22" t="str">
        <f>'Weekly Diet'!O119</f>
        <v/>
      </c>
      <c r="P119" s="74">
        <f>$A119*'Weekly Diet'!P119</f>
        <v>0</v>
      </c>
      <c r="Q119" s="22" t="str">
        <f>'Weekly Diet'!Q119</f>
        <v/>
      </c>
    </row>
    <row r="120" spans="1:17" x14ac:dyDescent="0.2">
      <c r="A120" s="77">
        <v>307</v>
      </c>
      <c r="B120" s="66">
        <v>208</v>
      </c>
      <c r="C120" s="66" t="s">
        <v>73</v>
      </c>
      <c r="D120" s="74">
        <f>$A120*'Weekly Diet'!D120</f>
        <v>0</v>
      </c>
      <c r="E120" s="22" t="str">
        <f>'Weekly Diet'!E120</f>
        <v/>
      </c>
      <c r="F120" s="74">
        <f>$A120*'Weekly Diet'!F120</f>
        <v>0</v>
      </c>
      <c r="G120" s="22" t="str">
        <f>'Weekly Diet'!G120</f>
        <v/>
      </c>
      <c r="H120" s="74">
        <f>$A120*'Weekly Diet'!H120</f>
        <v>0</v>
      </c>
      <c r="I120" s="22" t="str">
        <f>'Weekly Diet'!I120</f>
        <v/>
      </c>
      <c r="J120" s="74">
        <f>$A120*'Weekly Diet'!J120</f>
        <v>0</v>
      </c>
      <c r="K120" s="22" t="str">
        <f>'Weekly Diet'!K120</f>
        <v/>
      </c>
      <c r="L120" s="74">
        <f>$A120*'Weekly Diet'!L120</f>
        <v>0</v>
      </c>
      <c r="M120" s="22" t="str">
        <f>'Weekly Diet'!M120</f>
        <v/>
      </c>
      <c r="N120" s="74">
        <f>$A120*'Weekly Diet'!N120</f>
        <v>0</v>
      </c>
      <c r="O120" s="22" t="str">
        <f>'Weekly Diet'!O120</f>
        <v/>
      </c>
      <c r="P120" s="74">
        <f>$A120*'Weekly Diet'!P120</f>
        <v>0</v>
      </c>
      <c r="Q120" s="22" t="str">
        <f>'Weekly Diet'!Q120</f>
        <v/>
      </c>
    </row>
    <row r="121" spans="1:17" x14ac:dyDescent="0.2">
      <c r="A121" s="77">
        <v>67</v>
      </c>
      <c r="B121" s="37">
        <v>190</v>
      </c>
      <c r="C121" s="67" t="s">
        <v>371</v>
      </c>
      <c r="D121" s="74">
        <f>$A121*'Weekly Diet'!D121</f>
        <v>0</v>
      </c>
      <c r="E121" s="22" t="str">
        <f>'Weekly Diet'!E121</f>
        <v/>
      </c>
      <c r="F121" s="74">
        <f>$A121*'Weekly Diet'!F121</f>
        <v>0</v>
      </c>
      <c r="G121" s="22" t="str">
        <f>'Weekly Diet'!G121</f>
        <v/>
      </c>
      <c r="H121" s="74">
        <f>$A121*'Weekly Diet'!H121</f>
        <v>0</v>
      </c>
      <c r="I121" s="22" t="str">
        <f>'Weekly Diet'!I121</f>
        <v/>
      </c>
      <c r="J121" s="74">
        <f>$A121*'Weekly Diet'!J121</f>
        <v>0</v>
      </c>
      <c r="K121" s="22" t="str">
        <f>'Weekly Diet'!K121</f>
        <v/>
      </c>
      <c r="L121" s="74">
        <f>$A121*'Weekly Diet'!L121</f>
        <v>0</v>
      </c>
      <c r="M121" s="22" t="str">
        <f>'Weekly Diet'!M121</f>
        <v/>
      </c>
      <c r="N121" s="74">
        <f>$A121*'Weekly Diet'!N121</f>
        <v>0</v>
      </c>
      <c r="O121" s="22" t="str">
        <f>'Weekly Diet'!O121</f>
        <v/>
      </c>
      <c r="P121" s="74">
        <f>$A121*'Weekly Diet'!P121</f>
        <v>0</v>
      </c>
      <c r="Q121" s="22" t="str">
        <f>'Weekly Diet'!Q121</f>
        <v/>
      </c>
    </row>
    <row r="122" spans="1:17" x14ac:dyDescent="0.2">
      <c r="A122" s="77">
        <v>5</v>
      </c>
      <c r="B122" s="32">
        <v>18</v>
      </c>
      <c r="C122" s="32" t="s">
        <v>373</v>
      </c>
      <c r="D122" s="74">
        <f>$A122*'Weekly Diet'!D122</f>
        <v>0</v>
      </c>
      <c r="E122" s="22" t="str">
        <f>'Weekly Diet'!E122</f>
        <v/>
      </c>
      <c r="F122" s="74">
        <f>$A122*'Weekly Diet'!F122</f>
        <v>0</v>
      </c>
      <c r="G122" s="22" t="str">
        <f>'Weekly Diet'!G122</f>
        <v/>
      </c>
      <c r="H122" s="74">
        <f>$A122*'Weekly Diet'!H122</f>
        <v>0</v>
      </c>
      <c r="I122" s="22" t="str">
        <f>'Weekly Diet'!I122</f>
        <v/>
      </c>
      <c r="J122" s="74">
        <f>$A122*'Weekly Diet'!J122</f>
        <v>0</v>
      </c>
      <c r="K122" s="22" t="str">
        <f>'Weekly Diet'!K122</f>
        <v/>
      </c>
      <c r="L122" s="74">
        <f>$A122*'Weekly Diet'!L122</f>
        <v>0</v>
      </c>
      <c r="M122" s="22" t="str">
        <f>'Weekly Diet'!M122</f>
        <v/>
      </c>
      <c r="N122" s="74">
        <f>$A122*'Weekly Diet'!N122</f>
        <v>0</v>
      </c>
      <c r="O122" s="22" t="str">
        <f>'Weekly Diet'!O122</f>
        <v/>
      </c>
      <c r="P122" s="74">
        <f>$A122*'Weekly Diet'!P122</f>
        <v>0</v>
      </c>
      <c r="Q122" s="22" t="str">
        <f>'Weekly Diet'!Q122</f>
        <v/>
      </c>
    </row>
    <row r="123" spans="1:17" x14ac:dyDescent="0.2">
      <c r="A123" s="77">
        <v>47</v>
      </c>
      <c r="B123" s="32">
        <v>72</v>
      </c>
      <c r="C123" s="32" t="s">
        <v>442</v>
      </c>
      <c r="D123" s="74">
        <f>$A123*'Weekly Diet'!D123</f>
        <v>0</v>
      </c>
      <c r="E123" s="22" t="str">
        <f>'Weekly Diet'!E123</f>
        <v/>
      </c>
      <c r="F123" s="74">
        <f>$A123*'Weekly Diet'!F123</f>
        <v>0</v>
      </c>
      <c r="G123" s="22" t="str">
        <f>'Weekly Diet'!G123</f>
        <v/>
      </c>
      <c r="H123" s="74">
        <f>$A123*'Weekly Diet'!H123</f>
        <v>0</v>
      </c>
      <c r="I123" s="22" t="str">
        <f>'Weekly Diet'!I123</f>
        <v/>
      </c>
      <c r="J123" s="74">
        <f>$A123*'Weekly Diet'!J123</f>
        <v>0</v>
      </c>
      <c r="K123" s="22" t="str">
        <f>'Weekly Diet'!K123</f>
        <v/>
      </c>
      <c r="L123" s="74">
        <f>$A123*'Weekly Diet'!L123</f>
        <v>0</v>
      </c>
      <c r="M123" s="22" t="str">
        <f>'Weekly Diet'!M123</f>
        <v/>
      </c>
      <c r="N123" s="74">
        <f>$A123*'Weekly Diet'!N123</f>
        <v>0</v>
      </c>
      <c r="O123" s="22" t="str">
        <f>'Weekly Diet'!O123</f>
        <v/>
      </c>
      <c r="P123" s="74">
        <f>$A123*'Weekly Diet'!P123</f>
        <v>0</v>
      </c>
      <c r="Q123" s="22" t="str">
        <f>'Weekly Diet'!Q123</f>
        <v/>
      </c>
    </row>
    <row r="124" spans="1:17" x14ac:dyDescent="0.2">
      <c r="A124" s="239">
        <v>1300</v>
      </c>
      <c r="B124" s="32">
        <v>70</v>
      </c>
      <c r="C124" s="32" t="s">
        <v>95</v>
      </c>
      <c r="D124" s="74">
        <f>$A124*'Weekly Diet'!D124</f>
        <v>0</v>
      </c>
      <c r="E124" s="22" t="str">
        <f>'Weekly Diet'!E124</f>
        <v/>
      </c>
      <c r="F124" s="74">
        <f>$A124*'Weekly Diet'!F124</f>
        <v>0</v>
      </c>
      <c r="G124" s="22" t="str">
        <f>'Weekly Diet'!G124</f>
        <v/>
      </c>
      <c r="H124" s="74">
        <f>$A124*'Weekly Diet'!H124</f>
        <v>0</v>
      </c>
      <c r="I124" s="22" t="str">
        <f>'Weekly Diet'!I124</f>
        <v/>
      </c>
      <c r="J124" s="74">
        <f>$A124*'Weekly Diet'!J124</f>
        <v>0</v>
      </c>
      <c r="K124" s="22" t="str">
        <f>'Weekly Diet'!K124</f>
        <v/>
      </c>
      <c r="L124" s="74">
        <f>$A124*'Weekly Diet'!L124</f>
        <v>0</v>
      </c>
      <c r="M124" s="22" t="str">
        <f>'Weekly Diet'!M124</f>
        <v/>
      </c>
      <c r="N124" s="74">
        <f>$A124*'Weekly Diet'!N124</f>
        <v>0</v>
      </c>
      <c r="O124" s="22" t="str">
        <f>'Weekly Diet'!O124</f>
        <v/>
      </c>
      <c r="P124" s="74">
        <f>$A124*'Weekly Diet'!P124</f>
        <v>0</v>
      </c>
      <c r="Q124" s="22" t="str">
        <f>'Weekly Diet'!Q124</f>
        <v/>
      </c>
    </row>
    <row r="125" spans="1:17" x14ac:dyDescent="0.2">
      <c r="A125" s="77">
        <v>101</v>
      </c>
      <c r="B125" s="53">
        <v>159</v>
      </c>
      <c r="C125" s="53" t="s">
        <v>34</v>
      </c>
      <c r="D125" s="74">
        <f>$A125*'Weekly Diet'!D125</f>
        <v>0</v>
      </c>
      <c r="E125" s="22" t="str">
        <f>'Weekly Diet'!E125</f>
        <v/>
      </c>
      <c r="F125" s="74">
        <f>$A125*'Weekly Diet'!F125</f>
        <v>0</v>
      </c>
      <c r="G125" s="22" t="str">
        <f>'Weekly Diet'!G125</f>
        <v/>
      </c>
      <c r="H125" s="74">
        <f>$A125*'Weekly Diet'!H125</f>
        <v>0</v>
      </c>
      <c r="I125" s="22" t="str">
        <f>'Weekly Diet'!I125</f>
        <v/>
      </c>
      <c r="J125" s="74">
        <f>$A125*'Weekly Diet'!J125</f>
        <v>0</v>
      </c>
      <c r="K125" s="22" t="str">
        <f>'Weekly Diet'!K125</f>
        <v/>
      </c>
      <c r="L125" s="74">
        <f>$A125*'Weekly Diet'!L125</f>
        <v>0</v>
      </c>
      <c r="M125" s="22" t="str">
        <f>'Weekly Diet'!M125</f>
        <v/>
      </c>
      <c r="N125" s="74">
        <f>$A125*'Weekly Diet'!N125</f>
        <v>0</v>
      </c>
      <c r="O125" s="22" t="str">
        <f>'Weekly Diet'!O125</f>
        <v/>
      </c>
      <c r="P125" s="74">
        <f>$A125*'Weekly Diet'!P125</f>
        <v>0</v>
      </c>
      <c r="Q125" s="22" t="str">
        <f>'Weekly Diet'!Q125</f>
        <v/>
      </c>
    </row>
    <row r="126" spans="1:17" x14ac:dyDescent="0.2">
      <c r="A126" s="77">
        <v>16</v>
      </c>
      <c r="B126" s="32">
        <v>22</v>
      </c>
      <c r="C126" s="32" t="s">
        <v>74</v>
      </c>
      <c r="D126" s="74">
        <f>$A126*'Weekly Diet'!D126</f>
        <v>0</v>
      </c>
      <c r="E126" s="22" t="str">
        <f>'Weekly Diet'!E126</f>
        <v/>
      </c>
      <c r="F126" s="74">
        <f>$A126*'Weekly Diet'!F126</f>
        <v>0</v>
      </c>
      <c r="G126" s="22" t="str">
        <f>'Weekly Diet'!G126</f>
        <v/>
      </c>
      <c r="H126" s="74">
        <f>$A126*'Weekly Diet'!H126</f>
        <v>0</v>
      </c>
      <c r="I126" s="22" t="str">
        <f>'Weekly Diet'!I126</f>
        <v/>
      </c>
      <c r="J126" s="74">
        <f>$A126*'Weekly Diet'!J126</f>
        <v>0</v>
      </c>
      <c r="K126" s="22" t="str">
        <f>'Weekly Diet'!K126</f>
        <v/>
      </c>
      <c r="L126" s="74">
        <f>$A126*'Weekly Diet'!L126</f>
        <v>0</v>
      </c>
      <c r="M126" s="22" t="str">
        <f>'Weekly Diet'!M126</f>
        <v/>
      </c>
      <c r="N126" s="74">
        <f>$A126*'Weekly Diet'!N126</f>
        <v>0</v>
      </c>
      <c r="O126" s="22" t="str">
        <f>'Weekly Diet'!O126</f>
        <v/>
      </c>
      <c r="P126" s="74">
        <f>$A126*'Weekly Diet'!P126</f>
        <v>0</v>
      </c>
      <c r="Q126" s="22" t="str">
        <f>'Weekly Diet'!Q126</f>
        <v/>
      </c>
    </row>
    <row r="127" spans="1:17" x14ac:dyDescent="0.2">
      <c r="A127" s="77">
        <v>35</v>
      </c>
      <c r="B127" s="2">
        <v>97</v>
      </c>
      <c r="C127" s="2" t="s">
        <v>375</v>
      </c>
      <c r="D127" s="74">
        <f>$A127*'Weekly Diet'!D127</f>
        <v>0</v>
      </c>
      <c r="E127" s="22" t="str">
        <f>'Weekly Diet'!E127</f>
        <v/>
      </c>
      <c r="F127" s="74">
        <f>$A127*'Weekly Diet'!F127</f>
        <v>0</v>
      </c>
      <c r="G127" s="22" t="str">
        <f>'Weekly Diet'!G127</f>
        <v/>
      </c>
      <c r="H127" s="74">
        <f>$A127*'Weekly Diet'!H127</f>
        <v>0</v>
      </c>
      <c r="I127" s="22" t="str">
        <f>'Weekly Diet'!I127</f>
        <v/>
      </c>
      <c r="J127" s="74">
        <f>$A127*'Weekly Diet'!J127</f>
        <v>0</v>
      </c>
      <c r="K127" s="22" t="str">
        <f>'Weekly Diet'!K127</f>
        <v/>
      </c>
      <c r="L127" s="74">
        <f>$A127*'Weekly Diet'!L127</f>
        <v>0</v>
      </c>
      <c r="M127" s="22" t="str">
        <f>'Weekly Diet'!M127</f>
        <v/>
      </c>
      <c r="N127" s="74">
        <f>$A127*'Weekly Diet'!N127</f>
        <v>0</v>
      </c>
      <c r="O127" s="22" t="str">
        <f>'Weekly Diet'!O127</f>
        <v/>
      </c>
      <c r="P127" s="74">
        <f>$A127*'Weekly Diet'!P127</f>
        <v>0</v>
      </c>
      <c r="Q127" s="22" t="str">
        <f>'Weekly Diet'!Q127</f>
        <v/>
      </c>
    </row>
    <row r="128" spans="1:17" x14ac:dyDescent="0.2">
      <c r="A128" s="77">
        <v>22</v>
      </c>
      <c r="B128" s="78">
        <v>85</v>
      </c>
      <c r="C128" s="78" t="s">
        <v>445</v>
      </c>
      <c r="D128" s="74">
        <f>$A128*'Weekly Diet'!D128</f>
        <v>0</v>
      </c>
      <c r="E128" s="22" t="str">
        <f>'Weekly Diet'!E128</f>
        <v/>
      </c>
      <c r="F128" s="74">
        <f>$A128*'Weekly Diet'!F128</f>
        <v>0</v>
      </c>
      <c r="G128" s="22" t="str">
        <f>'Weekly Diet'!G128</f>
        <v/>
      </c>
      <c r="H128" s="74">
        <f>$A128*'Weekly Diet'!H128</f>
        <v>0</v>
      </c>
      <c r="I128" s="22" t="str">
        <f>'Weekly Diet'!I128</f>
        <v/>
      </c>
      <c r="J128" s="74">
        <f>$A128*'Weekly Diet'!J128</f>
        <v>0</v>
      </c>
      <c r="K128" s="22" t="str">
        <f>'Weekly Diet'!K128</f>
        <v/>
      </c>
      <c r="L128" s="74">
        <f>$A128*'Weekly Diet'!L128</f>
        <v>0</v>
      </c>
      <c r="M128" s="22" t="str">
        <f>'Weekly Diet'!M128</f>
        <v/>
      </c>
      <c r="N128" s="74">
        <f>$A128*'Weekly Diet'!N128</f>
        <v>0</v>
      </c>
      <c r="O128" s="22" t="str">
        <f>'Weekly Diet'!O128</f>
        <v/>
      </c>
      <c r="P128" s="74">
        <f>$A128*'Weekly Diet'!P128</f>
        <v>0</v>
      </c>
      <c r="Q128" s="22" t="str">
        <f>'Weekly Diet'!Q128</f>
        <v/>
      </c>
    </row>
    <row r="129" spans="1:17" x14ac:dyDescent="0.2">
      <c r="A129" s="77">
        <v>22</v>
      </c>
      <c r="B129" s="78">
        <v>130</v>
      </c>
      <c r="C129" s="78" t="s">
        <v>421</v>
      </c>
      <c r="D129" s="74">
        <f>$A129*'Weekly Diet'!D129</f>
        <v>0</v>
      </c>
      <c r="E129" s="22" t="str">
        <f>'Weekly Diet'!E129</f>
        <v/>
      </c>
      <c r="F129" s="74">
        <f>$A129*'Weekly Diet'!F129</f>
        <v>0</v>
      </c>
      <c r="G129" s="22" t="str">
        <f>'Weekly Diet'!G129</f>
        <v/>
      </c>
      <c r="H129" s="74">
        <f>$A129*'Weekly Diet'!H129</f>
        <v>0</v>
      </c>
      <c r="I129" s="22" t="str">
        <f>'Weekly Diet'!I129</f>
        <v/>
      </c>
      <c r="J129" s="74">
        <f>$A129*'Weekly Diet'!J129</f>
        <v>0</v>
      </c>
      <c r="K129" s="22" t="str">
        <f>'Weekly Diet'!K129</f>
        <v/>
      </c>
      <c r="L129" s="74">
        <f>$A129*'Weekly Diet'!L129</f>
        <v>0</v>
      </c>
      <c r="M129" s="22" t="str">
        <f>'Weekly Diet'!M129</f>
        <v/>
      </c>
      <c r="N129" s="74">
        <f>$A129*'Weekly Diet'!N129</f>
        <v>0</v>
      </c>
      <c r="O129" s="22" t="str">
        <f>'Weekly Diet'!O129</f>
        <v/>
      </c>
      <c r="P129" s="74">
        <f>$A129*'Weekly Diet'!P129</f>
        <v>0</v>
      </c>
      <c r="Q129" s="22" t="str">
        <f>'Weekly Diet'!Q129</f>
        <v/>
      </c>
    </row>
    <row r="130" spans="1:17" x14ac:dyDescent="0.2">
      <c r="A130" s="77">
        <v>22</v>
      </c>
      <c r="B130" s="78">
        <v>170</v>
      </c>
      <c r="C130" s="78" t="s">
        <v>521</v>
      </c>
      <c r="D130" s="74">
        <f>$A130*'Weekly Diet'!D130</f>
        <v>0</v>
      </c>
      <c r="E130" s="22" t="str">
        <f>'Weekly Diet'!E130</f>
        <v/>
      </c>
      <c r="F130" s="74">
        <f>$A130*'Weekly Diet'!F130</f>
        <v>0</v>
      </c>
      <c r="G130" s="22" t="str">
        <f>'Weekly Diet'!G130</f>
        <v/>
      </c>
      <c r="H130" s="74">
        <f>$A130*'Weekly Diet'!H130</f>
        <v>0</v>
      </c>
      <c r="I130" s="22" t="str">
        <f>'Weekly Diet'!I130</f>
        <v/>
      </c>
      <c r="J130" s="74">
        <f>$A130*'Weekly Diet'!J130</f>
        <v>0</v>
      </c>
      <c r="K130" s="22" t="str">
        <f>'Weekly Diet'!K130</f>
        <v/>
      </c>
      <c r="L130" s="74">
        <f>$A130*'Weekly Diet'!L130</f>
        <v>0</v>
      </c>
      <c r="M130" s="22" t="str">
        <f>'Weekly Diet'!M130</f>
        <v/>
      </c>
      <c r="N130" s="74">
        <f>$A130*'Weekly Diet'!N130</f>
        <v>0</v>
      </c>
      <c r="O130" s="22" t="str">
        <f>'Weekly Diet'!O130</f>
        <v/>
      </c>
      <c r="P130" s="74">
        <f>$A130*'Weekly Diet'!P130</f>
        <v>0</v>
      </c>
      <c r="Q130" s="22" t="str">
        <f>'Weekly Diet'!Q130</f>
        <v/>
      </c>
    </row>
    <row r="131" spans="1:17" x14ac:dyDescent="0.2">
      <c r="A131" s="77">
        <v>22</v>
      </c>
      <c r="B131" s="78">
        <v>220</v>
      </c>
      <c r="C131" s="78" t="s">
        <v>377</v>
      </c>
      <c r="D131" s="74">
        <f>$A131*'Weekly Diet'!D131</f>
        <v>0</v>
      </c>
      <c r="E131" s="22" t="str">
        <f>'Weekly Diet'!E131</f>
        <v/>
      </c>
      <c r="F131" s="74">
        <f>$A131*'Weekly Diet'!F131</f>
        <v>0</v>
      </c>
      <c r="G131" s="22" t="str">
        <f>'Weekly Diet'!G131</f>
        <v/>
      </c>
      <c r="H131" s="74">
        <f>$A131*'Weekly Diet'!H131</f>
        <v>0</v>
      </c>
      <c r="I131" s="22" t="str">
        <f>'Weekly Diet'!I131</f>
        <v/>
      </c>
      <c r="J131" s="74">
        <f>$A131*'Weekly Diet'!J131</f>
        <v>0</v>
      </c>
      <c r="K131" s="22" t="str">
        <f>'Weekly Diet'!K131</f>
        <v/>
      </c>
      <c r="L131" s="74">
        <f>$A131*'Weekly Diet'!L131</f>
        <v>0</v>
      </c>
      <c r="M131" s="22" t="str">
        <f>'Weekly Diet'!M131</f>
        <v/>
      </c>
      <c r="N131" s="74">
        <f>$A131*'Weekly Diet'!N131</f>
        <v>0</v>
      </c>
      <c r="O131" s="22" t="str">
        <f>'Weekly Diet'!O131</f>
        <v/>
      </c>
      <c r="P131" s="74">
        <f>$A131*'Weekly Diet'!P131</f>
        <v>0</v>
      </c>
      <c r="Q131" s="22" t="str">
        <f>'Weekly Diet'!Q131</f>
        <v/>
      </c>
    </row>
    <row r="132" spans="1:17" x14ac:dyDescent="0.2">
      <c r="A132" s="77">
        <v>23</v>
      </c>
      <c r="B132" s="78">
        <v>318</v>
      </c>
      <c r="C132" s="78" t="s">
        <v>446</v>
      </c>
      <c r="D132" s="74">
        <f>$A132*'Weekly Diet'!D132</f>
        <v>0</v>
      </c>
      <c r="E132" s="22" t="str">
        <f>'Weekly Diet'!E132</f>
        <v/>
      </c>
      <c r="F132" s="74">
        <f>$A132*'Weekly Diet'!F132</f>
        <v>0</v>
      </c>
      <c r="G132" s="22" t="str">
        <f>'Weekly Diet'!G132</f>
        <v/>
      </c>
      <c r="H132" s="74">
        <f>$A132*'Weekly Diet'!H132</f>
        <v>0</v>
      </c>
      <c r="I132" s="22" t="str">
        <f>'Weekly Diet'!I132</f>
        <v/>
      </c>
      <c r="J132" s="74">
        <f>$A132*'Weekly Diet'!J132</f>
        <v>0</v>
      </c>
      <c r="K132" s="22" t="str">
        <f>'Weekly Diet'!K132</f>
        <v/>
      </c>
      <c r="L132" s="74">
        <f>$A132*'Weekly Diet'!L132</f>
        <v>0</v>
      </c>
      <c r="M132" s="22" t="str">
        <f>'Weekly Diet'!M132</f>
        <v/>
      </c>
      <c r="N132" s="74">
        <f>$A132*'Weekly Diet'!N132</f>
        <v>0</v>
      </c>
      <c r="O132" s="22" t="str">
        <f>'Weekly Diet'!O132</f>
        <v/>
      </c>
      <c r="P132" s="74">
        <f>$A132*'Weekly Diet'!P132</f>
        <v>0</v>
      </c>
      <c r="Q132" s="22" t="str">
        <f>'Weekly Diet'!Q132</f>
        <v/>
      </c>
    </row>
    <row r="133" spans="1:17" x14ac:dyDescent="0.2">
      <c r="A133" s="77">
        <v>0</v>
      </c>
      <c r="B133" s="78">
        <v>55</v>
      </c>
      <c r="C133" s="159" t="s">
        <v>149</v>
      </c>
      <c r="D133" s="74">
        <f>$A133*'Weekly Diet'!D133</f>
        <v>0</v>
      </c>
      <c r="E133" s="22" t="str">
        <f>'Weekly Diet'!E133</f>
        <v/>
      </c>
      <c r="F133" s="74">
        <f>$A133*'Weekly Diet'!F133</f>
        <v>0</v>
      </c>
      <c r="G133" s="22" t="str">
        <f>'Weekly Diet'!G133</f>
        <v/>
      </c>
      <c r="H133" s="74">
        <f>$A133*'Weekly Diet'!H133</f>
        <v>0</v>
      </c>
      <c r="I133" s="22" t="str">
        <f>'Weekly Diet'!I133</f>
        <v/>
      </c>
      <c r="J133" s="74">
        <f>$A133*'Weekly Diet'!J133</f>
        <v>0</v>
      </c>
      <c r="K133" s="22" t="str">
        <f>'Weekly Diet'!K133</f>
        <v/>
      </c>
      <c r="L133" s="74">
        <f>$A133*'Weekly Diet'!L133</f>
        <v>0</v>
      </c>
      <c r="M133" s="22" t="str">
        <f>'Weekly Diet'!M133</f>
        <v/>
      </c>
      <c r="N133" s="74">
        <f>$A133*'Weekly Diet'!N133</f>
        <v>0</v>
      </c>
      <c r="O133" s="22" t="str">
        <f>'Weekly Diet'!O133</f>
        <v/>
      </c>
      <c r="P133" s="74">
        <f>$A133*'Weekly Diet'!P133</f>
        <v>0</v>
      </c>
      <c r="Q133" s="22" t="str">
        <f>'Weekly Diet'!Q133</f>
        <v/>
      </c>
    </row>
    <row r="134" spans="1:17" x14ac:dyDescent="0.2">
      <c r="A134" s="77">
        <v>4</v>
      </c>
      <c r="B134" s="78">
        <v>80</v>
      </c>
      <c r="C134" s="78" t="s">
        <v>81</v>
      </c>
      <c r="D134" s="74">
        <f>$A134*'Weekly Diet'!D134</f>
        <v>0</v>
      </c>
      <c r="E134" s="22" t="str">
        <f>'Weekly Diet'!E134</f>
        <v/>
      </c>
      <c r="F134" s="74">
        <f>$A134*'Weekly Diet'!F134</f>
        <v>0</v>
      </c>
      <c r="G134" s="22" t="str">
        <f>'Weekly Diet'!G134</f>
        <v/>
      </c>
      <c r="H134" s="74">
        <f>$A134*'Weekly Diet'!H134</f>
        <v>0</v>
      </c>
      <c r="I134" s="22" t="str">
        <f>'Weekly Diet'!I134</f>
        <v/>
      </c>
      <c r="J134" s="74">
        <f>$A134*'Weekly Diet'!J134</f>
        <v>0</v>
      </c>
      <c r="K134" s="22" t="str">
        <f>'Weekly Diet'!K134</f>
        <v/>
      </c>
      <c r="L134" s="74">
        <f>$A134*'Weekly Diet'!L134</f>
        <v>0</v>
      </c>
      <c r="M134" s="22" t="str">
        <f>'Weekly Diet'!M134</f>
        <v/>
      </c>
      <c r="N134" s="74">
        <f>$A134*'Weekly Diet'!N134</f>
        <v>0</v>
      </c>
      <c r="O134" s="22" t="str">
        <f>'Weekly Diet'!O134</f>
        <v/>
      </c>
      <c r="P134" s="74">
        <f>$A134*'Weekly Diet'!P134</f>
        <v>0</v>
      </c>
      <c r="Q134" s="22" t="str">
        <f>'Weekly Diet'!Q134</f>
        <v/>
      </c>
    </row>
    <row r="135" spans="1:17" x14ac:dyDescent="0.2">
      <c r="A135" s="77">
        <v>7</v>
      </c>
      <c r="B135" s="78">
        <v>152</v>
      </c>
      <c r="C135" s="78" t="s">
        <v>13</v>
      </c>
      <c r="D135" s="74">
        <f>$A135*'Weekly Diet'!D135</f>
        <v>0</v>
      </c>
      <c r="E135" s="22" t="str">
        <f>'Weekly Diet'!E135</f>
        <v/>
      </c>
      <c r="F135" s="74">
        <f>$A135*'Weekly Diet'!F135</f>
        <v>0</v>
      </c>
      <c r="G135" s="22" t="str">
        <f>'Weekly Diet'!G135</f>
        <v/>
      </c>
      <c r="H135" s="74">
        <f>$A135*'Weekly Diet'!H135</f>
        <v>0</v>
      </c>
      <c r="I135" s="22" t="str">
        <f>'Weekly Diet'!I135</f>
        <v/>
      </c>
      <c r="J135" s="74">
        <f>$A135*'Weekly Diet'!J135</f>
        <v>0</v>
      </c>
      <c r="K135" s="22" t="str">
        <f>'Weekly Diet'!K135</f>
        <v/>
      </c>
      <c r="L135" s="74">
        <f>$A135*'Weekly Diet'!L135</f>
        <v>0</v>
      </c>
      <c r="M135" s="22" t="str">
        <f>'Weekly Diet'!M135</f>
        <v/>
      </c>
      <c r="N135" s="74">
        <f>$A135*'Weekly Diet'!N135</f>
        <v>0</v>
      </c>
      <c r="O135" s="22" t="str">
        <f>'Weekly Diet'!O135</f>
        <v/>
      </c>
      <c r="P135" s="74">
        <f>$A135*'Weekly Diet'!P135</f>
        <v>0</v>
      </c>
      <c r="Q135" s="22" t="str">
        <f>'Weekly Diet'!Q135</f>
        <v/>
      </c>
    </row>
    <row r="136" spans="1:17" x14ac:dyDescent="0.2">
      <c r="A136" s="77">
        <v>9</v>
      </c>
      <c r="B136" s="78">
        <v>152</v>
      </c>
      <c r="C136" s="78" t="s">
        <v>14</v>
      </c>
      <c r="D136" s="74">
        <f>$A136*'Weekly Diet'!D136</f>
        <v>0</v>
      </c>
      <c r="E136" s="22" t="str">
        <f>'Weekly Diet'!E136</f>
        <v/>
      </c>
      <c r="F136" s="74">
        <f>$A136*'Weekly Diet'!F136</f>
        <v>0</v>
      </c>
      <c r="G136" s="22" t="str">
        <f>'Weekly Diet'!G136</f>
        <v/>
      </c>
      <c r="H136" s="74">
        <f>$A136*'Weekly Diet'!H136</f>
        <v>0</v>
      </c>
      <c r="I136" s="22" t="str">
        <f>'Weekly Diet'!I136</f>
        <v/>
      </c>
      <c r="J136" s="74">
        <f>$A136*'Weekly Diet'!J136</f>
        <v>0</v>
      </c>
      <c r="K136" s="22" t="str">
        <f>'Weekly Diet'!K136</f>
        <v/>
      </c>
      <c r="L136" s="74">
        <f>$A136*'Weekly Diet'!L136</f>
        <v>0</v>
      </c>
      <c r="M136" s="22" t="str">
        <f>'Weekly Diet'!M136</f>
        <v/>
      </c>
      <c r="N136" s="74">
        <f>$A136*'Weekly Diet'!N136</f>
        <v>0</v>
      </c>
      <c r="O136" s="22" t="str">
        <f>'Weekly Diet'!O136</f>
        <v/>
      </c>
      <c r="P136" s="74">
        <f>$A136*'Weekly Diet'!P136</f>
        <v>0</v>
      </c>
      <c r="Q136" s="22" t="str">
        <f>'Weekly Diet'!Q136</f>
        <v/>
      </c>
    </row>
    <row r="137" spans="1:17" x14ac:dyDescent="0.2">
      <c r="A137" s="77">
        <v>13</v>
      </c>
      <c r="B137" s="78">
        <v>17</v>
      </c>
      <c r="C137" s="159" t="s">
        <v>216</v>
      </c>
      <c r="D137" s="74">
        <f>$A137*'Weekly Diet'!D137</f>
        <v>0</v>
      </c>
      <c r="E137" s="22" t="str">
        <f>'Weekly Diet'!E137</f>
        <v/>
      </c>
      <c r="F137" s="74">
        <f>$A137*'Weekly Diet'!F137</f>
        <v>0</v>
      </c>
      <c r="G137" s="22" t="str">
        <f>'Weekly Diet'!G137</f>
        <v/>
      </c>
      <c r="H137" s="74">
        <f>$A137*'Weekly Diet'!H137</f>
        <v>0</v>
      </c>
      <c r="I137" s="22" t="str">
        <f>'Weekly Diet'!I137</f>
        <v/>
      </c>
      <c r="J137" s="74">
        <f>$A137*'Weekly Diet'!J137</f>
        <v>0</v>
      </c>
      <c r="K137" s="22" t="str">
        <f>'Weekly Diet'!K137</f>
        <v/>
      </c>
      <c r="L137" s="74">
        <f>$A137*'Weekly Diet'!L137</f>
        <v>0</v>
      </c>
      <c r="M137" s="22" t="str">
        <f>'Weekly Diet'!M137</f>
        <v/>
      </c>
      <c r="N137" s="74">
        <f>$A137*'Weekly Diet'!N137</f>
        <v>0</v>
      </c>
      <c r="O137" s="22" t="str">
        <f>'Weekly Diet'!O137</f>
        <v/>
      </c>
      <c r="P137" s="74">
        <f>$A137*'Weekly Diet'!P137</f>
        <v>0</v>
      </c>
      <c r="Q137" s="22" t="str">
        <f>'Weekly Diet'!Q137</f>
        <v/>
      </c>
    </row>
    <row r="138" spans="1:17" x14ac:dyDescent="0.2">
      <c r="A138" s="77">
        <v>0</v>
      </c>
      <c r="B138" s="78">
        <v>0</v>
      </c>
      <c r="C138" s="159" t="s">
        <v>383</v>
      </c>
      <c r="D138" s="74">
        <f>$A138*'Weekly Diet'!D138</f>
        <v>0</v>
      </c>
      <c r="E138" s="22">
        <f>'Weekly Diet'!E138</f>
        <v>0</v>
      </c>
      <c r="F138" s="74">
        <f>$A138*'Weekly Diet'!F138</f>
        <v>0</v>
      </c>
      <c r="G138" s="22" t="str">
        <f>'Weekly Diet'!G138</f>
        <v/>
      </c>
      <c r="H138" s="74">
        <f>$A138*'Weekly Diet'!H138</f>
        <v>0</v>
      </c>
      <c r="I138" s="22" t="str">
        <f>'Weekly Diet'!I138</f>
        <v/>
      </c>
      <c r="J138" s="74">
        <f>$A138*'Weekly Diet'!J138</f>
        <v>0</v>
      </c>
      <c r="K138" s="22" t="str">
        <f>'Weekly Diet'!K138</f>
        <v/>
      </c>
      <c r="L138" s="74">
        <f>$A138*'Weekly Diet'!L138</f>
        <v>0</v>
      </c>
      <c r="M138" s="22" t="str">
        <f>'Weekly Diet'!M138</f>
        <v/>
      </c>
      <c r="N138" s="74">
        <f>$A138*'Weekly Diet'!N138</f>
        <v>0</v>
      </c>
      <c r="O138" s="22" t="str">
        <f>'Weekly Diet'!O138</f>
        <v/>
      </c>
      <c r="P138" s="74">
        <f>$A138*'Weekly Diet'!P138</f>
        <v>0</v>
      </c>
      <c r="Q138" s="22" t="str">
        <f>'Weekly Diet'!Q138</f>
        <v/>
      </c>
    </row>
    <row r="139" spans="1:17" x14ac:dyDescent="0.2">
      <c r="A139" s="77">
        <v>0</v>
      </c>
      <c r="B139" s="3">
        <v>76</v>
      </c>
      <c r="C139" s="3" t="s">
        <v>520</v>
      </c>
      <c r="D139" s="74">
        <f>$A139*'Weekly Diet'!D139</f>
        <v>0</v>
      </c>
      <c r="E139" s="22" t="str">
        <f>'Weekly Diet'!E139</f>
        <v/>
      </c>
      <c r="F139" s="74">
        <f>$A139*'Weekly Diet'!F139</f>
        <v>0</v>
      </c>
      <c r="G139" s="22" t="str">
        <f>'Weekly Diet'!G139</f>
        <v/>
      </c>
      <c r="H139" s="74">
        <f>$A139*'Weekly Diet'!H139</f>
        <v>0</v>
      </c>
      <c r="I139" s="22" t="str">
        <f>'Weekly Diet'!I139</f>
        <v/>
      </c>
      <c r="J139" s="74">
        <f>$A139*'Weekly Diet'!J139</f>
        <v>0</v>
      </c>
      <c r="K139" s="22" t="str">
        <f>'Weekly Diet'!K139</f>
        <v/>
      </c>
      <c r="L139" s="74">
        <f>$A139*'Weekly Diet'!L139</f>
        <v>0</v>
      </c>
      <c r="M139" s="22" t="str">
        <f>'Weekly Diet'!M139</f>
        <v/>
      </c>
      <c r="N139" s="74">
        <f>$A139*'Weekly Diet'!N139</f>
        <v>0</v>
      </c>
      <c r="O139" s="22" t="str">
        <f>'Weekly Diet'!O139</f>
        <v/>
      </c>
      <c r="P139" s="74">
        <f>$A139*'Weekly Diet'!P139</f>
        <v>0</v>
      </c>
      <c r="Q139" s="22" t="str">
        <f>'Weekly Diet'!Q139</f>
        <v/>
      </c>
    </row>
    <row r="140" spans="1:17" x14ac:dyDescent="0.2">
      <c r="A140" s="77">
        <v>100</v>
      </c>
      <c r="B140" s="32">
        <v>17</v>
      </c>
      <c r="C140" s="32" t="s">
        <v>27</v>
      </c>
      <c r="D140" s="74">
        <f>$A140*'Weekly Diet'!D140</f>
        <v>0</v>
      </c>
      <c r="E140" s="22" t="str">
        <f>'Weekly Diet'!E140</f>
        <v/>
      </c>
      <c r="F140" s="74">
        <f>$A140*'Weekly Diet'!F140</f>
        <v>0</v>
      </c>
      <c r="G140" s="22" t="str">
        <f>'Weekly Diet'!G140</f>
        <v/>
      </c>
      <c r="H140" s="74">
        <f>$A140*'Weekly Diet'!H140</f>
        <v>0</v>
      </c>
      <c r="I140" s="22" t="str">
        <f>'Weekly Diet'!I140</f>
        <v/>
      </c>
      <c r="J140" s="74">
        <f>$A140*'Weekly Diet'!J140</f>
        <v>0</v>
      </c>
      <c r="K140" s="22" t="str">
        <f>'Weekly Diet'!K140</f>
        <v/>
      </c>
      <c r="L140" s="74">
        <f>$A140*'Weekly Diet'!L140</f>
        <v>0</v>
      </c>
      <c r="M140" s="22" t="str">
        <f>'Weekly Diet'!M140</f>
        <v/>
      </c>
      <c r="N140" s="74">
        <f>$A140*'Weekly Diet'!N140</f>
        <v>0</v>
      </c>
      <c r="O140" s="22" t="str">
        <f>'Weekly Diet'!O140</f>
        <v/>
      </c>
      <c r="P140" s="74">
        <f>$A140*'Weekly Diet'!P140</f>
        <v>0</v>
      </c>
      <c r="Q140" s="22" t="str">
        <f>'Weekly Diet'!Q140</f>
        <v/>
      </c>
    </row>
    <row r="141" spans="1:17" x14ac:dyDescent="0.2">
      <c r="A141" s="77">
        <v>14</v>
      </c>
      <c r="B141">
        <v>30</v>
      </c>
      <c r="C141" t="s">
        <v>123</v>
      </c>
      <c r="D141" s="74">
        <f>$A141*'Weekly Diet'!D141</f>
        <v>14</v>
      </c>
      <c r="E141" s="22">
        <f>'Weekly Diet'!E141</f>
        <v>30</v>
      </c>
      <c r="F141" s="74">
        <f>$A141*'Weekly Diet'!F141</f>
        <v>0</v>
      </c>
      <c r="G141" s="22" t="str">
        <f>'Weekly Diet'!G141</f>
        <v/>
      </c>
      <c r="H141" s="74">
        <f>$A141*'Weekly Diet'!H141</f>
        <v>0</v>
      </c>
      <c r="I141" s="22" t="str">
        <f>'Weekly Diet'!I141</f>
        <v/>
      </c>
      <c r="J141" s="74">
        <f>$A141*'Weekly Diet'!J141</f>
        <v>0</v>
      </c>
      <c r="K141" s="22" t="str">
        <f>'Weekly Diet'!K141</f>
        <v/>
      </c>
      <c r="L141" s="74">
        <f>$A141*'Weekly Diet'!L141</f>
        <v>0</v>
      </c>
      <c r="M141" s="22" t="str">
        <f>'Weekly Diet'!M141</f>
        <v/>
      </c>
      <c r="N141" s="74">
        <f>$A141*'Weekly Diet'!N141</f>
        <v>0</v>
      </c>
      <c r="O141" s="22" t="str">
        <f>'Weekly Diet'!O141</f>
        <v/>
      </c>
      <c r="P141" s="74">
        <f>$A141*'Weekly Diet'!P141</f>
        <v>0</v>
      </c>
      <c r="Q141" s="22" t="str">
        <f>'Weekly Diet'!Q141</f>
        <v/>
      </c>
    </row>
    <row r="142" spans="1:17" x14ac:dyDescent="0.2">
      <c r="A142" s="77">
        <v>6</v>
      </c>
      <c r="B142">
        <v>30</v>
      </c>
      <c r="C142" t="s">
        <v>124</v>
      </c>
      <c r="D142" s="74">
        <f>$A142*'Weekly Diet'!D142</f>
        <v>0</v>
      </c>
      <c r="E142" s="22" t="str">
        <f>'Weekly Diet'!E142</f>
        <v/>
      </c>
      <c r="F142" s="74">
        <f>$A142*'Weekly Diet'!F142</f>
        <v>0</v>
      </c>
      <c r="G142" s="22" t="str">
        <f>'Weekly Diet'!G142</f>
        <v/>
      </c>
      <c r="H142" s="74">
        <f>$A142*'Weekly Diet'!H142</f>
        <v>0</v>
      </c>
      <c r="I142" s="22" t="str">
        <f>'Weekly Diet'!I142</f>
        <v/>
      </c>
      <c r="J142" s="74">
        <f>$A142*'Weekly Diet'!J142</f>
        <v>0</v>
      </c>
      <c r="K142" s="22" t="str">
        <f>'Weekly Diet'!K142</f>
        <v/>
      </c>
      <c r="L142" s="74">
        <f>$A142*'Weekly Diet'!L142</f>
        <v>0</v>
      </c>
      <c r="M142" s="22" t="str">
        <f>'Weekly Diet'!M142</f>
        <v/>
      </c>
      <c r="N142" s="74">
        <f>$A142*'Weekly Diet'!N142</f>
        <v>0</v>
      </c>
      <c r="O142" s="22" t="str">
        <f>'Weekly Diet'!O142</f>
        <v/>
      </c>
      <c r="P142" s="74">
        <f>$A142*'Weekly Diet'!P142</f>
        <v>0</v>
      </c>
      <c r="Q142" s="22" t="str">
        <f>'Weekly Diet'!Q142</f>
        <v/>
      </c>
    </row>
    <row r="143" spans="1:17" x14ac:dyDescent="0.2">
      <c r="A143" s="77">
        <v>0.12</v>
      </c>
      <c r="B143">
        <v>105</v>
      </c>
      <c r="C143" t="s">
        <v>126</v>
      </c>
      <c r="D143" s="74">
        <f>$A143*'Weekly Diet'!D143</f>
        <v>0</v>
      </c>
      <c r="E143" s="22" t="str">
        <f>'Weekly Diet'!E143</f>
        <v/>
      </c>
      <c r="F143" s="74">
        <f>$A143*'Weekly Diet'!F143</f>
        <v>0</v>
      </c>
      <c r="G143" s="22" t="str">
        <f>'Weekly Diet'!G143</f>
        <v/>
      </c>
      <c r="H143" s="74">
        <f>$A143*'Weekly Diet'!H143</f>
        <v>0</v>
      </c>
      <c r="I143" s="22" t="str">
        <f>'Weekly Diet'!I143</f>
        <v/>
      </c>
      <c r="J143" s="74">
        <f>$A143*'Weekly Diet'!J143</f>
        <v>0</v>
      </c>
      <c r="K143" s="22" t="str">
        <f>'Weekly Diet'!K143</f>
        <v/>
      </c>
      <c r="L143" s="74">
        <f>$A143*'Weekly Diet'!L143</f>
        <v>0</v>
      </c>
      <c r="M143" s="22" t="str">
        <f>'Weekly Diet'!M143</f>
        <v/>
      </c>
      <c r="N143" s="74">
        <f>$A143*'Weekly Diet'!N143</f>
        <v>0</v>
      </c>
      <c r="O143" s="22" t="str">
        <f>'Weekly Diet'!O143</f>
        <v/>
      </c>
      <c r="P143" s="74">
        <f>$A143*'Weekly Diet'!P143</f>
        <v>0</v>
      </c>
      <c r="Q143" s="22" t="str">
        <f>'Weekly Diet'!Q143</f>
        <v/>
      </c>
    </row>
    <row r="144" spans="1:17" x14ac:dyDescent="0.2">
      <c r="A144" s="77">
        <v>1</v>
      </c>
      <c r="B144">
        <v>16</v>
      </c>
      <c r="C144" t="s">
        <v>122</v>
      </c>
      <c r="D144" s="74">
        <f>$A144*'Weekly Diet'!D144</f>
        <v>1</v>
      </c>
      <c r="E144" s="22">
        <f>'Weekly Diet'!E144</f>
        <v>16</v>
      </c>
      <c r="F144" s="74">
        <f>$A144*'Weekly Diet'!F144</f>
        <v>0</v>
      </c>
      <c r="G144" s="22" t="str">
        <f>'Weekly Diet'!G144</f>
        <v/>
      </c>
      <c r="H144" s="74">
        <f>$A144*'Weekly Diet'!H144</f>
        <v>0</v>
      </c>
      <c r="I144" s="22" t="str">
        <f>'Weekly Diet'!I144</f>
        <v/>
      </c>
      <c r="J144" s="74">
        <f>$A144*'Weekly Diet'!J144</f>
        <v>0</v>
      </c>
      <c r="K144" s="22" t="str">
        <f>'Weekly Diet'!K144</f>
        <v/>
      </c>
      <c r="L144" s="74">
        <f>$A144*'Weekly Diet'!L144</f>
        <v>0</v>
      </c>
      <c r="M144" s="22" t="str">
        <f>'Weekly Diet'!M144</f>
        <v/>
      </c>
      <c r="N144" s="74">
        <f>$A144*'Weekly Diet'!N144</f>
        <v>0</v>
      </c>
      <c r="O144" s="22" t="str">
        <f>'Weekly Diet'!O144</f>
        <v/>
      </c>
      <c r="P144" s="74">
        <f>$A144*'Weekly Diet'!P144</f>
        <v>0</v>
      </c>
      <c r="Q144" s="22" t="str">
        <f>'Weekly Diet'!Q144</f>
        <v/>
      </c>
    </row>
    <row r="145" spans="1:18" x14ac:dyDescent="0.2">
      <c r="A145" s="77">
        <v>0</v>
      </c>
      <c r="B145" s="13">
        <v>100</v>
      </c>
      <c r="C145" s="158" t="s">
        <v>214</v>
      </c>
      <c r="D145" s="74">
        <f>$A145*'Weekly Diet'!D145</f>
        <v>0</v>
      </c>
      <c r="E145" s="22" t="str">
        <f>'Weekly Diet'!E145</f>
        <v/>
      </c>
      <c r="F145" s="74">
        <f>$A145*'Weekly Diet'!F145</f>
        <v>0</v>
      </c>
      <c r="G145" s="22" t="str">
        <f>'Weekly Diet'!G145</f>
        <v/>
      </c>
      <c r="H145" s="74">
        <f>$A145*'Weekly Diet'!H145</f>
        <v>0</v>
      </c>
      <c r="I145" s="22" t="str">
        <f>'Weekly Diet'!I145</f>
        <v/>
      </c>
      <c r="J145" s="74">
        <f>$A145*'Weekly Diet'!J145</f>
        <v>0</v>
      </c>
      <c r="K145" s="22" t="str">
        <f>'Weekly Diet'!K145</f>
        <v/>
      </c>
      <c r="L145" s="74">
        <f>$A145*'Weekly Diet'!L145</f>
        <v>0</v>
      </c>
      <c r="M145" s="22" t="str">
        <f>'Weekly Diet'!M145</f>
        <v/>
      </c>
      <c r="N145" s="74">
        <f>$A145*'Weekly Diet'!N145</f>
        <v>0</v>
      </c>
      <c r="O145" s="22" t="str">
        <f>'Weekly Diet'!O145</f>
        <v/>
      </c>
      <c r="P145" s="74">
        <f>$A145*'Weekly Diet'!P145</f>
        <v>0</v>
      </c>
      <c r="Q145" s="22" t="str">
        <f>'Weekly Diet'!Q145</f>
        <v/>
      </c>
    </row>
    <row r="146" spans="1:18" x14ac:dyDescent="0.2">
      <c r="A146" s="156"/>
      <c r="B146" t="s">
        <v>202</v>
      </c>
      <c r="C146" s="150"/>
      <c r="D146" s="152">
        <f>SUM(D4:D145)</f>
        <v>16</v>
      </c>
      <c r="E146" s="126"/>
      <c r="F146" s="152">
        <f>SUM(F4:F145)</f>
        <v>0</v>
      </c>
      <c r="G146" s="126"/>
      <c r="H146" s="152">
        <f>SUM(H4:H145)</f>
        <v>0</v>
      </c>
      <c r="I146" s="126"/>
      <c r="J146" s="152">
        <f>SUM(J4:J145)</f>
        <v>0</v>
      </c>
      <c r="K146" s="126"/>
      <c r="L146" s="152">
        <f>SUM(L4:L145)</f>
        <v>0</v>
      </c>
      <c r="M146" s="126"/>
      <c r="N146" s="152">
        <f>SUM(N4:N145)</f>
        <v>0</v>
      </c>
      <c r="O146" s="126"/>
      <c r="P146" s="152">
        <f>SUM(P4:P145)</f>
        <v>0</v>
      </c>
      <c r="Q146" s="126"/>
      <c r="R146" s="152"/>
    </row>
    <row r="147" spans="1:18" x14ac:dyDescent="0.2">
      <c r="B147" s="102" t="s">
        <v>212</v>
      </c>
      <c r="D147" s="152">
        <f>SUM(D4:D145)*2.5</f>
        <v>40</v>
      </c>
      <c r="E147" s="126"/>
      <c r="F147" s="152">
        <f>SUM(F4:F145)*2.5</f>
        <v>0</v>
      </c>
      <c r="G147" s="126"/>
      <c r="H147" s="152">
        <f>SUM(H4:H145)*2.5</f>
        <v>0</v>
      </c>
      <c r="I147" s="126"/>
      <c r="J147" s="152">
        <f>SUM(J4:J145)*2.5</f>
        <v>0</v>
      </c>
      <c r="K147" s="126"/>
      <c r="L147" s="152">
        <f>SUM(L4:L145)*2.5</f>
        <v>0</v>
      </c>
      <c r="M147" s="126"/>
      <c r="N147" s="152">
        <f>SUM(N4:N145)*2.5</f>
        <v>0</v>
      </c>
      <c r="O147" s="126"/>
      <c r="P147" s="152">
        <f>SUM(P4:P145)*2.5</f>
        <v>0</v>
      </c>
      <c r="Q147" s="126"/>
      <c r="R147" s="7">
        <f>SUM(D147:P147)</f>
        <v>40</v>
      </c>
    </row>
    <row r="148" spans="1:18" x14ac:dyDescent="0.2">
      <c r="B148" s="8" t="s">
        <v>211</v>
      </c>
      <c r="D148" s="116">
        <f>D147/1000</f>
        <v>0.04</v>
      </c>
      <c r="E148" s="116"/>
      <c r="F148" s="116">
        <f t="shared" ref="F148:P148" si="0">F147/1000</f>
        <v>0</v>
      </c>
      <c r="G148" s="116"/>
      <c r="H148" s="116">
        <f t="shared" si="0"/>
        <v>0</v>
      </c>
      <c r="I148" s="116"/>
      <c r="J148" s="116">
        <f t="shared" si="0"/>
        <v>0</v>
      </c>
      <c r="K148" s="116"/>
      <c r="L148" s="116">
        <f t="shared" si="0"/>
        <v>0</v>
      </c>
      <c r="M148" s="116"/>
      <c r="N148" s="116">
        <f t="shared" si="0"/>
        <v>0</v>
      </c>
      <c r="O148" s="116"/>
      <c r="P148" s="116">
        <f t="shared" si="0"/>
        <v>0</v>
      </c>
      <c r="R148" s="105">
        <f>SUM(D148:P148)</f>
        <v>0.04</v>
      </c>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B159" s="95"/>
      <c r="C159" s="94"/>
      <c r="E159"/>
    </row>
    <row r="160" spans="1:18" x14ac:dyDescent="0.2">
      <c r="A160" s="117"/>
      <c r="B160" s="95"/>
      <c r="C160" s="97"/>
      <c r="E160" s="96"/>
    </row>
    <row r="161" spans="1:5" x14ac:dyDescent="0.2">
      <c r="A161" s="116"/>
      <c r="C161" s="8"/>
      <c r="E161" s="96"/>
    </row>
    <row r="162" spans="1:5" x14ac:dyDescent="0.2">
      <c r="E162" s="19"/>
    </row>
    <row r="163" spans="1:5" x14ac:dyDescent="0.2">
      <c r="E163"/>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D174" s="96"/>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C197" s="3"/>
      <c r="D197" s="96"/>
      <c r="E197"/>
    </row>
    <row r="198" spans="3:5" x14ac:dyDescent="0.2">
      <c r="C198" s="3"/>
    </row>
    <row r="199" spans="3:5" x14ac:dyDescent="0.2">
      <c r="C199" s="3"/>
    </row>
    <row r="200" spans="3:5" x14ac:dyDescent="0.2">
      <c r="C200" s="3"/>
    </row>
    <row r="203" spans="3:5" x14ac:dyDescent="0.2">
      <c r="D203" s="96"/>
      <c r="E20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sheetData>
  <pageMargins left="0.7" right="0.7" top="0.75" bottom="0.75" header="0.3" footer="0.3"/>
  <pageSetup paperSize="9" orientation="portrait"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U249"/>
  <sheetViews>
    <sheetView workbookViewId="0">
      <pane ySplit="3" topLeftCell="A113" activePane="bottomLeft" state="frozen"/>
      <selection pane="bottomLeft" activeCell="C132" sqref="C132"/>
    </sheetView>
  </sheetViews>
  <sheetFormatPr defaultRowHeight="12.75" x14ac:dyDescent="0.2"/>
  <cols>
    <col min="1" max="1" width="10.4257812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432</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238</v>
      </c>
      <c r="B3" s="14" t="s">
        <v>5</v>
      </c>
      <c r="C3" s="15" t="s">
        <v>22</v>
      </c>
      <c r="D3" s="146" t="s">
        <v>239</v>
      </c>
      <c r="E3" s="17">
        <f>'Weekly Diet'!E3</f>
        <v>44752</v>
      </c>
      <c r="F3" s="132" t="s">
        <v>239</v>
      </c>
      <c r="G3" s="17">
        <f>E3+1</f>
        <v>44753</v>
      </c>
      <c r="H3" s="132" t="s">
        <v>239</v>
      </c>
      <c r="I3" s="17">
        <f>G3+1</f>
        <v>44754</v>
      </c>
      <c r="J3" s="132" t="s">
        <v>239</v>
      </c>
      <c r="K3" s="17">
        <f>I3+1</f>
        <v>44755</v>
      </c>
      <c r="L3" s="132" t="s">
        <v>239</v>
      </c>
      <c r="M3" s="17">
        <f>K3+1</f>
        <v>44756</v>
      </c>
      <c r="N3" s="132" t="s">
        <v>239</v>
      </c>
      <c r="O3" s="17">
        <f>M3+1</f>
        <v>44757</v>
      </c>
      <c r="P3" s="132" t="s">
        <v>239</v>
      </c>
      <c r="Q3" s="17">
        <f>O3+1</f>
        <v>44758</v>
      </c>
      <c r="R3" s="113" t="s">
        <v>169</v>
      </c>
    </row>
    <row r="4" spans="1:19" x14ac:dyDescent="0.2">
      <c r="A4" s="21">
        <v>18.91</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21.5</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0</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0.78</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3.17</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0.66</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0</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12.23</v>
      </c>
      <c r="B12" s="20">
        <v>120</v>
      </c>
      <c r="C12" s="20" t="s">
        <v>1</v>
      </c>
      <c r="D12" s="77">
        <f>A12*'Weekly Diet'!D12</f>
        <v>12.23</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0.7</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3.26</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6.4</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0</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5.6</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6.76</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4.88</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4.34</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4.34</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33">
        <v>27.42</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0.01</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1.74</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0.06</v>
      </c>
      <c r="B25" s="48">
        <v>717</v>
      </c>
      <c r="C25" s="48" t="s">
        <v>52</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2.79</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2.08</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3.45</v>
      </c>
      <c r="B29" s="32">
        <v>35</v>
      </c>
      <c r="C29" s="32" t="s">
        <v>273</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1.34</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0.46</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0.48</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2.67</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1.43</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4.09</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1.03</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0.8</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0.27</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3.57</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5.0999999999999996</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4.8</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0</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2.83</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36.71</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1.3</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2.5</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33">
        <v>34.29</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2.92</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0.33</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1.67</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4.82</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33">
        <v>63.35</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0.37</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16.260000000000002</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0.41</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0</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0.4</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16.25</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0</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33">
        <v>22.12</v>
      </c>
      <c r="B64" s="3">
        <v>180</v>
      </c>
      <c r="C64" s="2" t="s">
        <v>307</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1.25</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0</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8.99</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2.77</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2.11</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1.19</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33">
        <v>57.6</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1.8</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0</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13.66</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8.1199999999999992</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5.05</v>
      </c>
      <c r="B78" s="2">
        <v>61</v>
      </c>
      <c r="C78" s="171" t="s">
        <v>324</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5.0599999999999996</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0</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0</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4.8600000000000003</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4.9000000000000004</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7.74</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0</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4.24</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0</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8.5</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f>0.07+0.06+3.39</f>
        <v>3.52</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4.8</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2.67</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4.91</v>
      </c>
      <c r="B95" s="46">
        <v>50</v>
      </c>
      <c r="C95" s="24"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5.67</v>
      </c>
      <c r="B96" s="32">
        <v>80</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8.39</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9.76</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9.85</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0.99</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0.91</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6.48</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2.17</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4.0199999999999996</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9.92</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v>4</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33">
        <v>59.19</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2.79</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0</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0</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2</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2.2000000000000002</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0.42</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4.8899999999999997</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3.95</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6.26</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0</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2.63</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0</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0</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2.99</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4</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33">
        <v>34</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3.89</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1.08</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1.68</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0.2</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9.1</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16</v>
      </c>
      <c r="B144">
        <v>16</v>
      </c>
      <c r="C144" t="s">
        <v>122</v>
      </c>
      <c r="D144" s="77">
        <f>A144*'Weekly Diet'!D144</f>
        <v>16</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100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230</v>
      </c>
      <c r="C146" s="122"/>
      <c r="D146" s="77">
        <f>SUM(D4:D145)</f>
        <v>28.23</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28.23</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U249"/>
  <sheetViews>
    <sheetView workbookViewId="0">
      <pane ySplit="3" topLeftCell="A116" activePane="bottomLeft" state="frozen"/>
      <selection pane="bottomLeft" activeCell="C132" sqref="C132"/>
    </sheetView>
  </sheetViews>
  <sheetFormatPr defaultRowHeight="12.75" x14ac:dyDescent="0.2"/>
  <cols>
    <col min="1" max="1" width="13.5703125" style="60" customWidth="1"/>
    <col min="2" max="2" width="8.85546875" bestFit="1" customWidth="1"/>
    <col min="3" max="3" width="33.7109375" customWidth="1"/>
    <col min="4" max="4" width="10.140625" style="77" customWidth="1"/>
    <col min="5" max="5" width="12.42578125" style="12" bestFit="1" customWidth="1"/>
    <col min="6" max="6" width="9" style="96" customWidth="1"/>
    <col min="7" max="7" width="10.7109375" bestFit="1" customWidth="1"/>
    <col min="8" max="8" width="8.85546875" style="96" customWidth="1"/>
    <col min="9" max="9" width="11.42578125" bestFit="1" customWidth="1"/>
    <col min="10" max="10" width="10" style="96" customWidth="1"/>
    <col min="11" max="11" width="11.140625" bestFit="1" customWidth="1"/>
    <col min="12" max="12" width="9.140625" style="96" customWidth="1"/>
    <col min="13" max="13" width="11.140625" bestFit="1" customWidth="1"/>
    <col min="14" max="14" width="8.85546875" style="96" customWidth="1"/>
    <col min="15" max="15" width="11.140625" bestFit="1" customWidth="1"/>
    <col min="16" max="16" width="9.7109375" style="96" customWidth="1"/>
    <col min="17" max="17" width="11.140625" bestFit="1" customWidth="1"/>
  </cols>
  <sheetData>
    <row r="1" spans="1:19" ht="15" x14ac:dyDescent="0.2">
      <c r="A1" s="134" t="s">
        <v>433</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227</v>
      </c>
      <c r="B3" s="14" t="s">
        <v>5</v>
      </c>
      <c r="C3" s="15" t="s">
        <v>22</v>
      </c>
      <c r="D3" s="146" t="s">
        <v>240</v>
      </c>
      <c r="E3" s="17">
        <f>'Weekly Diet'!E3</f>
        <v>44752</v>
      </c>
      <c r="F3" s="132" t="s">
        <v>240</v>
      </c>
      <c r="G3" s="17">
        <f>E3+1</f>
        <v>44753</v>
      </c>
      <c r="H3" s="132" t="s">
        <v>240</v>
      </c>
      <c r="I3" s="17">
        <f>G3+1</f>
        <v>44754</v>
      </c>
      <c r="J3" s="132" t="s">
        <v>240</v>
      </c>
      <c r="K3" s="17">
        <f>I3+1</f>
        <v>44755</v>
      </c>
      <c r="L3" s="132" t="s">
        <v>240</v>
      </c>
      <c r="M3" s="17">
        <f>K3+1</f>
        <v>44756</v>
      </c>
      <c r="N3" s="132" t="s">
        <v>240</v>
      </c>
      <c r="O3" s="17">
        <f>M3+1</f>
        <v>44757</v>
      </c>
      <c r="P3" s="132" t="s">
        <v>240</v>
      </c>
      <c r="Q3" s="17">
        <f>O3+1</f>
        <v>44758</v>
      </c>
      <c r="R3" s="113" t="s">
        <v>169</v>
      </c>
    </row>
    <row r="4" spans="1:19" x14ac:dyDescent="0.2">
      <c r="A4" s="21">
        <v>0</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0</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0</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3">
        <v>85</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0</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0</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3">
        <v>99</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0</v>
      </c>
      <c r="B12" s="20">
        <v>120</v>
      </c>
      <c r="C12" s="20" t="s">
        <v>1</v>
      </c>
      <c r="D12" s="77">
        <f>A12*'Weekly Diet'!D12</f>
        <v>0</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0</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0</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3">
        <v>99</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33">
        <v>35</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0</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0</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0</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0</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5</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0</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0</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33">
        <v>215</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v>
      </c>
      <c r="B26" s="48">
        <v>102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0</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0</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0</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0</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3">
        <v>72</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3">
        <v>99</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v>17</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3">
        <v>89</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3">
        <v>89</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3">
        <v>79</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3">
        <v>68</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33">
        <v>51</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3">
        <v>107</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10</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0</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33">
        <v>88</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33">
        <v>14</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6</v>
      </c>
      <c r="B44" s="32">
        <v>579</v>
      </c>
      <c r="C44" s="32"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0.06</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0</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0</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33">
        <v>113</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0</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0</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33">
        <v>51</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0</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33">
        <v>372</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0</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33">
        <v>57</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33">
        <v>42</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0</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0</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0</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0</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33">
        <v>57</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27</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0</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82</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0</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33">
        <v>95</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33">
        <v>31</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0</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0</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0</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33">
        <v>75</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0</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0</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10</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8</v>
      </c>
      <c r="B79" s="2">
        <v>50</v>
      </c>
      <c r="C79" s="171" t="s">
        <v>327</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4</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0</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0</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0</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0</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0</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0</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10</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0</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67+6.7</f>
        <v>73.7</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0</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0</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2</v>
      </c>
      <c r="B95" s="32">
        <v>50</v>
      </c>
      <c r="C95" s="30" t="s">
        <v>215</v>
      </c>
      <c r="D95" s="77">
        <f>A95*'Weekly Diet'!D96</f>
        <v>0</v>
      </c>
      <c r="E95" s="22" t="str">
        <f>'Weekly Diet'!E96</f>
        <v/>
      </c>
      <c r="F95" s="77">
        <f>$A95*'Weekly Diet'!F96</f>
        <v>0</v>
      </c>
      <c r="G95" s="22" t="str">
        <f>'Weekly Diet'!G96</f>
        <v/>
      </c>
      <c r="H95" s="77">
        <f>$A95*'Weekly Diet'!H96</f>
        <v>0</v>
      </c>
      <c r="I95" s="22" t="str">
        <f>'Weekly Diet'!I96</f>
        <v/>
      </c>
      <c r="J95" s="77">
        <f>$A95*'Weekly Diet'!J96</f>
        <v>0</v>
      </c>
      <c r="K95" s="22" t="str">
        <f>'Weekly Diet'!K96</f>
        <v/>
      </c>
      <c r="L95" s="77">
        <f>$A95*'Weekly Diet'!L96</f>
        <v>0</v>
      </c>
      <c r="M95" s="22" t="str">
        <f>'Weekly Diet'!M96</f>
        <v/>
      </c>
      <c r="N95" s="77">
        <f>$A95*'Weekly Diet'!N96</f>
        <v>0</v>
      </c>
      <c r="O95" s="22" t="str">
        <f>'Weekly Diet'!O96</f>
        <v/>
      </c>
      <c r="P95" s="77">
        <f>$A95*'Weekly Diet'!P96</f>
        <v>0</v>
      </c>
      <c r="Q95" s="22" t="str">
        <f>'Weekly Diet'!Q96</f>
        <v/>
      </c>
    </row>
    <row r="96" spans="1:17" x14ac:dyDescent="0.2">
      <c r="A96" s="21">
        <v>0</v>
      </c>
      <c r="B96" s="32">
        <v>80</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0</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0</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0</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0</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0</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1.59</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17</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0</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33">
        <v>189</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v>3</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0</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33">
        <v>0</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f>0.3*84/100</f>
        <v>0.252</v>
      </c>
      <c r="B112" s="66">
        <v>183</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33">
        <v>71</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143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0</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0</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0</v>
      </c>
      <c r="B117" s="32">
        <v>32</v>
      </c>
      <c r="C117" s="32"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0</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0</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142</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33">
        <v>74</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0</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0</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33">
        <v>101</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0</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13</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0</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384</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229</v>
      </c>
      <c r="C146" s="122"/>
      <c r="D146" s="77">
        <f>SUM(D4:D145)</f>
        <v>0</v>
      </c>
      <c r="E146" s="77"/>
      <c r="F146" s="77">
        <f>SUM(F4:F145)</f>
        <v>0</v>
      </c>
      <c r="G146" s="77"/>
      <c r="H146" s="77">
        <f>SUM(H4:H145)</f>
        <v>0</v>
      </c>
      <c r="I146" s="77"/>
      <c r="J146" s="77">
        <f>SUM(J4:J145)</f>
        <v>0</v>
      </c>
      <c r="K146" s="77"/>
      <c r="L146" s="77">
        <f>SUM(L4:L145)</f>
        <v>0</v>
      </c>
      <c r="M146" s="77"/>
      <c r="N146" s="77">
        <f>SUM(N4:N145)</f>
        <v>0</v>
      </c>
      <c r="O146" s="77"/>
      <c r="P146" s="77">
        <f>SUM(P4:P145)</f>
        <v>0</v>
      </c>
      <c r="Q146" s="77"/>
      <c r="R146" s="104">
        <f>SUM(D146:P146)</f>
        <v>0</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249"/>
  <sheetViews>
    <sheetView workbookViewId="0">
      <pane ySplit="3" topLeftCell="A106" activePane="bottomLeft" state="frozen"/>
      <selection pane="bottomLeft" activeCell="C132" sqref="C132"/>
    </sheetView>
  </sheetViews>
  <sheetFormatPr defaultRowHeight="12.75" x14ac:dyDescent="0.2"/>
  <cols>
    <col min="1" max="1" width="11.8554687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434</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226</v>
      </c>
      <c r="B3" s="14" t="s">
        <v>5</v>
      </c>
      <c r="C3" s="15" t="s">
        <v>22</v>
      </c>
      <c r="D3" s="146" t="s">
        <v>245</v>
      </c>
      <c r="E3" s="17">
        <f>'Weekly Diet'!E3</f>
        <v>44752</v>
      </c>
      <c r="F3" s="132" t="s">
        <v>245</v>
      </c>
      <c r="G3" s="17">
        <f>E3+1</f>
        <v>44753</v>
      </c>
      <c r="H3" s="132" t="s">
        <v>245</v>
      </c>
      <c r="I3" s="17">
        <f>G3+1</f>
        <v>44754</v>
      </c>
      <c r="J3" s="132" t="s">
        <v>245</v>
      </c>
      <c r="K3" s="17">
        <f>I3+1</f>
        <v>44755</v>
      </c>
      <c r="L3" s="132" t="s">
        <v>245</v>
      </c>
      <c r="M3" s="17">
        <f>K3+1</f>
        <v>44756</v>
      </c>
      <c r="N3" s="132" t="s">
        <v>245</v>
      </c>
      <c r="O3" s="17">
        <f>M3+1</f>
        <v>44757</v>
      </c>
      <c r="P3" s="132" t="s">
        <v>245</v>
      </c>
      <c r="Q3" s="17">
        <f>O3+1</f>
        <v>44758</v>
      </c>
      <c r="R3" s="113" t="s">
        <v>169</v>
      </c>
    </row>
    <row r="4" spans="1:19" x14ac:dyDescent="0.2">
      <c r="A4" s="233">
        <v>11</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11</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61</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14</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3">
        <v>232</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6</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12</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11</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5</v>
      </c>
      <c r="B12" s="20">
        <v>120</v>
      </c>
      <c r="C12" s="20" t="s">
        <v>1</v>
      </c>
      <c r="D12" s="77">
        <f>A12*'Weekly Diet'!D12</f>
        <v>5</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14</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37</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28</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16</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76</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16</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29</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33">
        <v>161</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33">
        <v>161</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33</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40</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36</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24</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24</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48</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16</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30</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40</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3">
        <v>388</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3">
        <v>710</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33">
        <v>83</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3">
        <v>731</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3">
        <v>493</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3">
        <v>505</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3">
        <v>1184</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33">
        <v>207</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3">
        <v>321</v>
      </c>
      <c r="B39" s="2">
        <v>393</v>
      </c>
      <c r="C39" s="2" t="s">
        <v>412</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33">
        <v>113</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49</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15</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24</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62</v>
      </c>
      <c r="B44" s="56">
        <v>579</v>
      </c>
      <c r="C44" s="56" t="s">
        <v>281</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34</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16</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23</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66</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21</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16</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33">
        <v>139</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39</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56</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35</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10</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14</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34</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8</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33">
        <v>141</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14</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24</v>
      </c>
      <c r="B63" s="40">
        <v>46</v>
      </c>
      <c r="C63" s="40" t="s">
        <v>59</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33">
        <v>161</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72</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84</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34</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33">
        <v>185</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30</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33</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33">
        <v>125</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19</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15</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11</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6</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33">
        <v>113</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33">
        <v>113</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33">
        <v>120</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33">
        <v>128</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4</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33">
        <v>481</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268</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58</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107</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989</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23</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33">
        <v>113</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43</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10.1+51+76</f>
        <v>137.1</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37</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21</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26</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25</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6</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9</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13</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52</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9</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5</v>
      </c>
      <c r="B102" s="32">
        <v>887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38</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8</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4</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6</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70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50</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10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4</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15</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10</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143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15</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33">
        <v>99</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16</v>
      </c>
      <c r="B117" s="20">
        <v>332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18</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2</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382</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55</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10</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25</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13</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33</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33">
        <v>100</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22</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22</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22</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22</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23</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4</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14</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16</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7</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0.2</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236</v>
      </c>
      <c r="C146" s="122"/>
      <c r="D146" s="77">
        <f>SUM(D4:D145)</f>
        <v>5</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5</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249"/>
  <sheetViews>
    <sheetView workbookViewId="0">
      <pane ySplit="3" topLeftCell="A113" activePane="bottomLeft" state="frozen"/>
      <selection pane="bottomLeft"/>
    </sheetView>
  </sheetViews>
  <sheetFormatPr defaultRowHeight="12.75" x14ac:dyDescent="0.2"/>
  <cols>
    <col min="1" max="1" width="14.2851562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435</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225</v>
      </c>
      <c r="B3" s="14" t="s">
        <v>5</v>
      </c>
      <c r="C3" s="15" t="s">
        <v>22</v>
      </c>
      <c r="D3" s="146" t="s">
        <v>459</v>
      </c>
      <c r="E3" s="17">
        <f>'Weekly Diet'!E3</f>
        <v>44752</v>
      </c>
      <c r="F3" s="146" t="s">
        <v>459</v>
      </c>
      <c r="G3" s="17">
        <f>E3+1</f>
        <v>44753</v>
      </c>
      <c r="H3" s="146" t="s">
        <v>459</v>
      </c>
      <c r="I3" s="17">
        <f>G3+1</f>
        <v>44754</v>
      </c>
      <c r="J3" s="146" t="s">
        <v>459</v>
      </c>
      <c r="K3" s="17">
        <f>I3+1</f>
        <v>44755</v>
      </c>
      <c r="L3" s="146" t="s">
        <v>459</v>
      </c>
      <c r="M3" s="17">
        <f>K3+1</f>
        <v>44756</v>
      </c>
      <c r="N3" s="146" t="s">
        <v>459</v>
      </c>
      <c r="O3" s="17">
        <f>M3+1</f>
        <v>44757</v>
      </c>
      <c r="P3" s="146" t="s">
        <v>459</v>
      </c>
      <c r="Q3" s="17">
        <f>O3+1</f>
        <v>44758</v>
      </c>
      <c r="R3" s="113" t="s">
        <v>169</v>
      </c>
    </row>
    <row r="4" spans="1:19" x14ac:dyDescent="0.2">
      <c r="A4" s="233">
        <v>9</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7</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33">
        <v>63</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8</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3">
        <v>69</v>
      </c>
      <c r="B8" s="35">
        <v>2210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11</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29</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31</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27</v>
      </c>
      <c r="B12" s="20">
        <v>120</v>
      </c>
      <c r="C12" s="20" t="s">
        <v>1</v>
      </c>
      <c r="D12" s="77">
        <f>A12*'Weekly Diet'!D12</f>
        <v>27</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9</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25</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33">
        <v>45</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23</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25</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23</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20</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33">
        <v>75</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33">
        <v>75</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16</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16</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20</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2</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2</v>
      </c>
      <c r="B26" s="48">
        <v>102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15</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9</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10</v>
      </c>
      <c r="B29" s="32">
        <v>35</v>
      </c>
      <c r="C29" s="32" t="s">
        <v>273</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11</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20</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27</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8</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30</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19</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20</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3">
        <v>44</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11</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27</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10</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33">
        <v>48</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23</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45</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176</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33">
        <v>137</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18</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17</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7</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33">
        <v>63</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13</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16</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43</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12</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17</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24</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33</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33">
        <v>137</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6</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21</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5</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22</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14</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18</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46</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17</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24</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14</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14</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36</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33">
        <v>97</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10</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10</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10</v>
      </c>
      <c r="B78" s="2">
        <v>61</v>
      </c>
      <c r="C78" s="171" t="s">
        <v>324</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11</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14</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11</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33">
        <v>57</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279</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3">
        <v>178</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109</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356</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10</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10</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11</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2.2+21+6.7</f>
        <v>29.9</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29</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33">
        <v>53</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18</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33</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9</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7</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12</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33">
        <v>138</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18</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22</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27</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8</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24</v>
      </c>
      <c r="B105" s="139">
        <v>257</v>
      </c>
      <c r="C105" s="139" t="s">
        <v>356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7</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39</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32</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33">
        <v>44</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1</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30</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12</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17</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33">
        <v>79</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13</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10</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37</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39</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28</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11</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24</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29</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9</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33">
        <v>135</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33</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33</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33</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33</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17</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4</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21</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18</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7</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7</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235</v>
      </c>
      <c r="C146" s="122"/>
      <c r="D146" s="77">
        <f>SUM(D4:D145)</f>
        <v>27</v>
      </c>
      <c r="E146" s="77"/>
      <c r="F146" s="77">
        <f>SUM(F4:F145)</f>
        <v>0</v>
      </c>
      <c r="G146" s="77"/>
      <c r="H146" s="77">
        <f>SUM(H4:H145)</f>
        <v>0</v>
      </c>
      <c r="I146" s="77"/>
      <c r="J146" s="77">
        <f>SUM(J4:J145)</f>
        <v>0</v>
      </c>
      <c r="K146" s="77"/>
      <c r="L146" s="77">
        <f>SUM(L4:L145)</f>
        <v>0</v>
      </c>
      <c r="M146" s="77"/>
      <c r="N146" s="77">
        <f>SUM(N4:N145)</f>
        <v>0</v>
      </c>
      <c r="O146" s="77"/>
      <c r="P146" s="77">
        <f>SUM(P4:P145)</f>
        <v>0</v>
      </c>
      <c r="Q146" s="77"/>
      <c r="R146" s="104">
        <f>SUM(D146:P146)</f>
        <v>27</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249"/>
  <sheetViews>
    <sheetView workbookViewId="0">
      <pane ySplit="3" topLeftCell="A122" activePane="bottomLeft" state="frozen"/>
      <selection pane="bottomLeft"/>
    </sheetView>
  </sheetViews>
  <sheetFormatPr defaultRowHeight="12.75" x14ac:dyDescent="0.2"/>
  <cols>
    <col min="1" max="1" width="13.5703125" style="60" customWidth="1"/>
    <col min="2" max="2" width="8.85546875" bestFit="1" customWidth="1"/>
    <col min="3" max="3" width="33.7109375" customWidth="1"/>
    <col min="4" max="4" width="10.5703125" style="77" customWidth="1"/>
    <col min="5" max="5" width="12.42578125" style="12" bestFit="1" customWidth="1"/>
    <col min="6" max="6" width="10.28515625" style="96" customWidth="1"/>
    <col min="7" max="7" width="10.7109375" bestFit="1" customWidth="1"/>
    <col min="8" max="8" width="8.85546875" style="96" customWidth="1"/>
    <col min="9" max="9" width="11.42578125" bestFit="1" customWidth="1"/>
    <col min="10" max="10" width="9.7109375" style="96" customWidth="1"/>
    <col min="11" max="11" width="11.140625" bestFit="1" customWidth="1"/>
    <col min="12" max="12" width="8.85546875" style="96" customWidth="1"/>
    <col min="13" max="13" width="11.140625" bestFit="1" customWidth="1"/>
    <col min="14" max="14" width="8.85546875" style="96" customWidth="1"/>
    <col min="15" max="15" width="11.140625" bestFit="1" customWidth="1"/>
    <col min="16" max="16" width="8.42578125" style="96" customWidth="1"/>
    <col min="17" max="17" width="11.140625" bestFit="1" customWidth="1"/>
  </cols>
  <sheetData>
    <row r="1" spans="1:19" ht="15" x14ac:dyDescent="0.2">
      <c r="A1" s="134" t="s">
        <v>436</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224</v>
      </c>
      <c r="B3" s="14" t="s">
        <v>5</v>
      </c>
      <c r="C3" s="15" t="s">
        <v>22</v>
      </c>
      <c r="D3" s="146" t="s">
        <v>246</v>
      </c>
      <c r="E3" s="17">
        <f>'Weekly Diet'!E3</f>
        <v>44752</v>
      </c>
      <c r="F3" s="132" t="s">
        <v>246</v>
      </c>
      <c r="G3" s="17">
        <f>E3+1</f>
        <v>44753</v>
      </c>
      <c r="H3" s="132" t="s">
        <v>246</v>
      </c>
      <c r="I3" s="17">
        <f>G3+1</f>
        <v>44754</v>
      </c>
      <c r="J3" s="132" t="s">
        <v>246</v>
      </c>
      <c r="K3" s="17">
        <f>I3+1</f>
        <v>44755</v>
      </c>
      <c r="L3" s="132" t="s">
        <v>246</v>
      </c>
      <c r="M3" s="17">
        <f>K3+1</f>
        <v>44756</v>
      </c>
      <c r="N3" s="132" t="s">
        <v>246</v>
      </c>
      <c r="O3" s="17">
        <f>M3+1</f>
        <v>44757</v>
      </c>
      <c r="P3" s="132" t="s">
        <v>246</v>
      </c>
      <c r="Q3" s="17">
        <f>O3+1</f>
        <v>44758</v>
      </c>
      <c r="R3" s="113" t="s">
        <v>169</v>
      </c>
    </row>
    <row r="4" spans="1:19" x14ac:dyDescent="0.2">
      <c r="A4" s="21">
        <v>195</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65</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134</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109</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3">
        <v>544</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122</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33">
        <v>485</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3">
        <v>499</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33">
        <v>358</v>
      </c>
      <c r="B12" s="20">
        <v>120</v>
      </c>
      <c r="C12" s="20" t="s">
        <v>1</v>
      </c>
      <c r="D12" s="77">
        <f>A12*'Weekly Diet'!D12</f>
        <v>358</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27</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211</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33">
        <v>403</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3">
        <v>319</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217</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33">
        <v>325</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162</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254</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254</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153</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229</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33">
        <v>317</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24</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36</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196</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142</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235</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260</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187</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76</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104</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188</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62</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76</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92</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105</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76</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151</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291</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223</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33">
        <v>403</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567</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33">
        <v>363</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261</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218</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95</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33">
        <v>1196</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147</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207</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33">
        <v>656</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138</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232</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289</v>
      </c>
      <c r="B57" s="66">
        <v>85</v>
      </c>
      <c r="C57" s="66" t="s">
        <v>292</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237</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33">
        <v>363</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104</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117</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191</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287</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208</v>
      </c>
      <c r="B64" s="3">
        <v>180</v>
      </c>
      <c r="C64" s="2" t="s">
        <v>307</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228</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447</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312</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266</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87</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247</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33">
        <v>369</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33">
        <v>401</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168</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228</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151</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151</v>
      </c>
      <c r="B78" s="2">
        <v>190</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140</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162</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33">
        <v>396</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33">
        <v>334</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713</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3">
        <v>634</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1007</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475</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146</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151</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166</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24.9+54.5+101</f>
        <v>180.4</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33">
        <v>367</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223</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320</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244</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190</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116</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109</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33">
        <v>362</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33">
        <v>430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33">
        <v>379</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33">
        <v>475</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134</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161</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157</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259</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33">
        <v>749</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79</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33">
        <v>17</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33">
        <v>384</v>
      </c>
      <c r="B112" s="66">
        <v>183</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189</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262</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33">
        <v>558</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153</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216</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270</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397</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33">
        <v>463</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237</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212</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239</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177</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141</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147</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147</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147</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147</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33">
        <v>307</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4</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222</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124</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8</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20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234</v>
      </c>
      <c r="C146" s="122"/>
      <c r="D146" s="77">
        <f>SUM(D4:D145)</f>
        <v>358</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358</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48"/>
  <sheetViews>
    <sheetView zoomScaleNormal="100" workbookViewId="0">
      <pane ySplit="3" topLeftCell="A4" activePane="bottomLeft" state="frozen"/>
      <selection pane="bottomLeft" activeCell="A4" sqref="A4"/>
    </sheetView>
  </sheetViews>
  <sheetFormatPr defaultRowHeight="12.75" x14ac:dyDescent="0.2"/>
  <cols>
    <col min="1" max="1" width="7.7109375" style="96"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14" t="s">
        <v>423</v>
      </c>
      <c r="B1" s="1"/>
      <c r="C1" s="2"/>
      <c r="E1" s="120"/>
      <c r="F1" s="114"/>
      <c r="G1" s="114"/>
      <c r="H1" s="114"/>
      <c r="I1" s="114"/>
      <c r="J1" s="114"/>
      <c r="K1" s="114"/>
      <c r="L1" s="114"/>
      <c r="M1" s="114"/>
      <c r="N1" s="114"/>
      <c r="O1" s="114"/>
      <c r="P1" s="114"/>
      <c r="Q1" s="114"/>
      <c r="R1" s="114"/>
      <c r="S1" s="114"/>
    </row>
    <row r="2" spans="1:19" x14ac:dyDescent="0.2">
      <c r="A2" s="121"/>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8" t="s">
        <v>127</v>
      </c>
      <c r="B3" s="14" t="s">
        <v>5</v>
      </c>
      <c r="C3" s="15" t="s">
        <v>22</v>
      </c>
      <c r="D3" s="18" t="s">
        <v>127</v>
      </c>
      <c r="E3" s="17">
        <f>'Weekly Diet'!E3</f>
        <v>44752</v>
      </c>
      <c r="F3" s="18" t="s">
        <v>127</v>
      </c>
      <c r="G3" s="17">
        <f>E3+1</f>
        <v>44753</v>
      </c>
      <c r="H3" s="18" t="s">
        <v>127</v>
      </c>
      <c r="I3" s="17">
        <f>G3+1</f>
        <v>44754</v>
      </c>
      <c r="J3" s="18" t="s">
        <v>127</v>
      </c>
      <c r="K3" s="17">
        <f>I3+1</f>
        <v>44755</v>
      </c>
      <c r="L3" s="18" t="s">
        <v>127</v>
      </c>
      <c r="M3" s="17">
        <f>K3+1</f>
        <v>44756</v>
      </c>
      <c r="N3" s="18" t="s">
        <v>127</v>
      </c>
      <c r="O3" s="17">
        <f>M3+1</f>
        <v>44757</v>
      </c>
      <c r="P3" s="18" t="s">
        <v>127</v>
      </c>
      <c r="Q3" s="17">
        <f>O3+1</f>
        <v>44758</v>
      </c>
      <c r="R3" s="113"/>
    </row>
    <row r="4" spans="1:19" x14ac:dyDescent="0.2">
      <c r="A4" s="77">
        <v>2</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77">
        <v>3.1</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77">
        <v>3.39</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77">
        <v>2</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9">
        <v>28.89</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77">
        <v>1</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77">
        <v>2</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9">
        <v>33.92</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77">
        <v>1.1000000000000001</v>
      </c>
      <c r="B12" s="20">
        <v>120</v>
      </c>
      <c r="C12" s="20" t="s">
        <v>1</v>
      </c>
      <c r="D12" s="77">
        <f>A12*'Weekly Diet'!D12</f>
        <v>1.1000000000000001</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77">
        <f>3*100/124</f>
        <v>2.4193548387096775</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77">
        <v>1.89</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77">
        <v>5</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9">
        <v>25.7</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39">
        <v>25.7</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77">
        <v>1.61</v>
      </c>
      <c r="B18" s="32">
        <v>43</v>
      </c>
      <c r="C18" s="32" t="s">
        <v>398</v>
      </c>
      <c r="D18" s="77">
        <f>A18*'Weekly Diet'!D18</f>
        <v>0</v>
      </c>
      <c r="E18" s="22"/>
      <c r="F18" s="77">
        <f>$A18*'Weekly Diet'!F18</f>
        <v>0</v>
      </c>
      <c r="G18" s="22"/>
      <c r="H18" s="77">
        <f>$A18*'Weekly Diet'!H18</f>
        <v>0</v>
      </c>
      <c r="I18" s="22"/>
      <c r="J18" s="77">
        <f>$A18*'Weekly Diet'!J18</f>
        <v>0</v>
      </c>
      <c r="K18" s="22"/>
      <c r="L18" s="77">
        <f>$A18*'Weekly Diet'!L18</f>
        <v>0</v>
      </c>
      <c r="M18" s="22"/>
      <c r="N18" s="77">
        <f>$A18*'Weekly Diet'!N18</f>
        <v>0</v>
      </c>
      <c r="O18" s="22"/>
      <c r="P18" s="77">
        <f>$A18*'Weekly Diet'!P18</f>
        <v>0</v>
      </c>
      <c r="Q18" s="22"/>
    </row>
    <row r="19" spans="1:17" x14ac:dyDescent="0.2">
      <c r="A19" s="77">
        <v>1.4</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77">
        <v>10</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77">
        <v>10</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77">
        <v>8</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77">
        <v>2.83</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77">
        <v>2.5499999999999998</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77">
        <v>0.85</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77">
        <v>1</v>
      </c>
      <c r="B26" s="48">
        <v>362</v>
      </c>
      <c r="C26" s="48" t="s">
        <v>158</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77">
        <v>1.27</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77">
        <v>1.84</v>
      </c>
      <c r="B28" s="32">
        <v>1.84</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77">
        <v>0.76</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77">
        <v>0.7</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77">
        <v>19.8</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9">
        <v>22.87</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77">
        <v>11.12</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9">
        <v>24.99</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9">
        <v>14.21</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9">
        <v>22.17</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9">
        <v>35.75</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77">
        <v>11.26</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9">
        <v>25</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39">
        <v>25.9</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77">
        <v>8.86</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39">
        <v>27.3</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77">
        <v>5.67</v>
      </c>
      <c r="B43" s="32">
        <v>121</v>
      </c>
      <c r="C43" s="32" t="s">
        <v>455</v>
      </c>
      <c r="D43" s="77">
        <f>A43*'Weekly Diet'!D43</f>
        <v>0</v>
      </c>
      <c r="E43" s="22"/>
      <c r="F43" s="77">
        <f>$A43*'Weekly Diet'!F43</f>
        <v>0</v>
      </c>
      <c r="G43" s="22"/>
      <c r="H43" s="77">
        <f>$A43*'Weekly Diet'!H43</f>
        <v>0</v>
      </c>
      <c r="I43" s="22"/>
      <c r="J43" s="77">
        <f>$A43*'Weekly Diet'!J43</f>
        <v>0</v>
      </c>
      <c r="K43" s="22"/>
      <c r="L43" s="77">
        <f>$A43*'Weekly Diet'!L43</f>
        <v>0</v>
      </c>
      <c r="M43" s="22"/>
      <c r="N43" s="77">
        <f>$A43*'Weekly Diet'!N43</f>
        <v>0</v>
      </c>
      <c r="O43" s="22"/>
      <c r="P43" s="77">
        <f>$A43*'Weekly Diet'!P43</f>
        <v>0</v>
      </c>
      <c r="Q43" s="22"/>
    </row>
    <row r="44" spans="1:21" x14ac:dyDescent="0.2">
      <c r="A44" s="77">
        <v>6.12</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119">
        <v>0</v>
      </c>
      <c r="B45" s="58">
        <v>120</v>
      </c>
      <c r="C45" s="58"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119">
        <v>0</v>
      </c>
      <c r="B46" s="58">
        <v>120</v>
      </c>
      <c r="C46" s="58" t="s">
        <v>204</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77">
        <v>6.2</v>
      </c>
      <c r="B47" s="46">
        <v>255</v>
      </c>
      <c r="C47" s="46" t="s">
        <v>77</v>
      </c>
      <c r="D47" s="77">
        <f>$A47*'Weekly Diet'!D47</f>
        <v>0</v>
      </c>
      <c r="E47" s="22" t="str">
        <f>'Weekly Diet'!E47</f>
        <v/>
      </c>
      <c r="F47" s="77">
        <f>'Weekly Diet'!F47</f>
        <v>0</v>
      </c>
      <c r="G47" s="22" t="str">
        <f>'Weekly Diet'!G47</f>
        <v/>
      </c>
      <c r="H47" s="77">
        <f>'Weekly Diet'!H47</f>
        <v>0</v>
      </c>
      <c r="I47" s="22" t="str">
        <f>'Weekly Diet'!I47</f>
        <v/>
      </c>
      <c r="J47" s="77">
        <f>'Weekly Diet'!J47</f>
        <v>0</v>
      </c>
      <c r="K47" s="22" t="str">
        <f>'Weekly Diet'!K47</f>
        <v/>
      </c>
      <c r="L47" s="77">
        <f>'Weekly Diet'!L47</f>
        <v>0</v>
      </c>
      <c r="M47" s="22" t="str">
        <f>'Weekly Diet'!M47</f>
        <v/>
      </c>
      <c r="N47" s="77">
        <f>'Weekly Diet'!N47</f>
        <v>0</v>
      </c>
      <c r="O47" s="22" t="str">
        <f>'Weekly Diet'!O47</f>
        <v/>
      </c>
      <c r="P47" s="77">
        <f>'Weekly Diet'!P47</f>
        <v>0</v>
      </c>
      <c r="Q47" s="22" t="str">
        <f>'Weekly Diet'!Q47</f>
        <v/>
      </c>
    </row>
    <row r="48" spans="1:21" x14ac:dyDescent="0.2">
      <c r="A48" s="77">
        <v>1.21</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77">
        <v>1.1100000000000001</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77">
        <v>3</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77">
        <v>6.39</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77">
        <v>0.65</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77">
        <v>3.99</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77">
        <v>2.4500000000000002</v>
      </c>
      <c r="B54" s="20">
        <v>282</v>
      </c>
      <c r="C54" s="20" t="s">
        <v>288</v>
      </c>
      <c r="D54" s="77">
        <f>A54*'Weekly Diet'!D54</f>
        <v>0</v>
      </c>
      <c r="E54" s="22" t="str">
        <f>'Weekly Diet'!E54</f>
        <v/>
      </c>
      <c r="F54" s="77">
        <f>$A54*'Weekly Diet'!F54</f>
        <v>0</v>
      </c>
      <c r="G54" s="22" t="str">
        <f>'Weekly Diet'!G54</f>
        <v/>
      </c>
      <c r="H54" s="77">
        <f>$A54*'Weekly Diet'!H54</f>
        <v>0</v>
      </c>
      <c r="I54" s="22" t="str">
        <f>'Weekly Diet'!I54</f>
        <v/>
      </c>
      <c r="J54" s="77">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77">
        <v>12.56</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77">
        <v>0.75</v>
      </c>
      <c r="B56" s="20">
        <v>74</v>
      </c>
      <c r="C56" s="20"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77">
        <v>18.7</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77">
        <v>23.62</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77">
        <v>13.21</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77">
        <v>0.4</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77">
        <v>2.71</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77">
        <v>0.63</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77">
        <v>16.600000000000001</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77">
        <v>4.8</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77">
        <v>1.9</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9">
        <v>24.58</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77">
        <v>1.141</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77">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77">
        <v>10.48</v>
      </c>
      <c r="B69" s="46">
        <v>191</v>
      </c>
      <c r="C69" s="46" t="s">
        <v>162</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77">
        <v>0.81</v>
      </c>
      <c r="B70" s="32">
        <v>31</v>
      </c>
      <c r="C70" s="32" t="s">
        <v>150</v>
      </c>
      <c r="D70" s="77">
        <f>A70*'Weekly Diet'!D70</f>
        <v>0</v>
      </c>
      <c r="E70" s="22"/>
      <c r="F70" s="77">
        <f>$A70*'Weekly Diet'!F70</f>
        <v>0</v>
      </c>
      <c r="G70" s="22"/>
      <c r="H70" s="77">
        <f>$A70*'Weekly Diet'!H70</f>
        <v>0</v>
      </c>
      <c r="I70" s="22"/>
      <c r="J70" s="77">
        <f>$A70*'Weekly Diet'!J70</f>
        <v>0</v>
      </c>
      <c r="K70" s="22"/>
      <c r="L70" s="77">
        <f>$A70*'Weekly Diet'!L70</f>
        <v>0</v>
      </c>
      <c r="M70" s="22"/>
      <c r="N70" s="77">
        <f>$A70*'Weekly Diet'!N70</f>
        <v>0</v>
      </c>
      <c r="O70" s="22"/>
      <c r="P70" s="77">
        <f>$A70*'Weekly Diet'!P70</f>
        <v>0</v>
      </c>
      <c r="Q70" s="22"/>
    </row>
    <row r="71" spans="1:17" x14ac:dyDescent="0.2">
      <c r="A71" s="77">
        <v>1.23</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77">
        <v>3.9</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77">
        <v>9.02</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39">
        <v>23.85</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77">
        <v>0.82</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77">
        <v>0.54</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77">
        <v>3.7</v>
      </c>
      <c r="B77" s="2">
        <v>265</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77">
        <v>3.15</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77">
        <v>3.3</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77">
        <v>3.48</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77">
        <v>9.9</v>
      </c>
      <c r="B81" s="24">
        <v>366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77">
        <v>3.58</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77">
        <v>0.8</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77">
        <v>2.7</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Diet'!Q83</f>
        <v/>
      </c>
    </row>
    <row r="85" spans="1:17" x14ac:dyDescent="0.2">
      <c r="A85" s="239">
        <v>20.96</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Diet'!Q84</f>
        <v/>
      </c>
    </row>
    <row r="86" spans="1:17" x14ac:dyDescent="0.2">
      <c r="A86" s="239">
        <v>24.35</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Diet'!Q85</f>
        <v/>
      </c>
    </row>
    <row r="87" spans="1:17" x14ac:dyDescent="0.2">
      <c r="A87" s="239">
        <v>21.05</v>
      </c>
      <c r="B87" s="40">
        <v>569</v>
      </c>
      <c r="C87" s="40" t="s">
        <v>183</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77">
        <v>16.96</v>
      </c>
      <c r="B88" s="40">
        <v>541</v>
      </c>
      <c r="C88" s="40" t="s">
        <v>203</v>
      </c>
      <c r="D88" s="77">
        <f>A88*'Weekly Diet'!D87</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77">
        <v>1.1000000000000001</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77">
        <v>3.4</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77">
        <v>0.91</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77">
        <f>2.27+1.98+2.14</f>
        <v>6.3900000000000006</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77">
        <v>1.32</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77">
        <v>13.04</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77">
        <v>1.39</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77">
        <v>5.42</v>
      </c>
      <c r="B96" s="32">
        <v>80</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77">
        <v>0.9</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77">
        <v>0.36</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77">
        <v>0.54</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77">
        <v>13.15</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77">
        <v>2.83</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77">
        <v>1.87</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77">
        <v>2.0099999999999998</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77">
        <v>0.78</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77">
        <v>10.8</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77">
        <v>0.7</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39">
        <v>23.98</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77">
        <v>8.8000000000000007</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77">
        <v>3.07</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77">
        <v>2.3199999999999998</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77">
        <v>0.14000000000000001</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39">
        <v>22.1</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77">
        <v>13.8</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77">
        <v>3.5</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77">
        <v>1.21</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77">
        <v>2.97</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77">
        <v>0.67</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77">
        <v>0.93</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77">
        <v>3.27</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9">
        <v>24.62</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39">
        <v>26.63</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77">
        <v>0.88</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77">
        <v>3.33</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77">
        <v>1.1000000000000001</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39">
        <v>29.06</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77">
        <v>0.71</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77">
        <v>9</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77">
        <v>2.5</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77">
        <v>2.5</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77">
        <v>2.5</v>
      </c>
      <c r="B130" s="78">
        <v>170</v>
      </c>
      <c r="C130" s="159"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77">
        <v>2.5</v>
      </c>
      <c r="B131" s="78">
        <v>220</v>
      </c>
      <c r="C131" s="159"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77">
        <v>0</v>
      </c>
      <c r="B132" s="78">
        <v>318</v>
      </c>
      <c r="C132" s="159"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row>
    <row r="133" spans="1:17" x14ac:dyDescent="0.2">
      <c r="A133" s="77">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77">
        <v>0.1</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77">
        <v>0.12</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77">
        <v>0.12</v>
      </c>
      <c r="B136" s="78">
        <v>144</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77">
        <v>0.21</v>
      </c>
      <c r="B137" s="78">
        <v>17</v>
      </c>
      <c r="C137" s="78"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77">
        <v>0</v>
      </c>
      <c r="B138" s="78">
        <v>0</v>
      </c>
      <c r="C138" s="78"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77">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77">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77">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77">
        <v>7.5</v>
      </c>
      <c r="B142">
        <v>105</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77">
        <v>5</v>
      </c>
      <c r="B143">
        <v>80</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77">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77">
        <v>0</v>
      </c>
      <c r="B145" s="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25" customFormat="1" x14ac:dyDescent="0.2">
      <c r="A146" s="122"/>
      <c r="B146" s="123" t="s">
        <v>128</v>
      </c>
      <c r="C146" s="124"/>
      <c r="D146" s="126">
        <f>SUM(D4:D145)</f>
        <v>1.1000000000000001</v>
      </c>
      <c r="E146" s="124"/>
      <c r="F146" s="126">
        <f>SUM(F4:F145)</f>
        <v>0</v>
      </c>
      <c r="G146" s="124"/>
      <c r="H146" s="126">
        <f>SUM(H4:H145)</f>
        <v>0</v>
      </c>
      <c r="I146" s="124"/>
      <c r="J146" s="126">
        <f>SUM(J4:J145)</f>
        <v>0</v>
      </c>
      <c r="K146" s="124"/>
      <c r="L146" s="126">
        <f>SUM(L4:L145)</f>
        <v>0</v>
      </c>
      <c r="M146" s="124"/>
      <c r="N146" s="126">
        <f>SUM(N4:N145)</f>
        <v>0</v>
      </c>
      <c r="O146" s="124"/>
      <c r="P146" s="126">
        <f>SUM(P4:P145)</f>
        <v>0</v>
      </c>
      <c r="Q146" s="124"/>
      <c r="R146" s="129">
        <f>SUM(D146:P146)</f>
        <v>1.1000000000000001</v>
      </c>
    </row>
    <row r="147" spans="1:18" x14ac:dyDescent="0.2">
      <c r="A147"/>
      <c r="E147"/>
    </row>
    <row r="148" spans="1:18" x14ac:dyDescent="0.2">
      <c r="A148"/>
      <c r="E148"/>
    </row>
    <row r="149" spans="1:18" x14ac:dyDescent="0.2">
      <c r="A149"/>
      <c r="E149"/>
    </row>
    <row r="150" spans="1:18" x14ac:dyDescent="0.2">
      <c r="A150"/>
      <c r="E150"/>
    </row>
    <row r="151" spans="1:18" x14ac:dyDescent="0.2">
      <c r="A151"/>
      <c r="E151"/>
    </row>
    <row r="152" spans="1:18" x14ac:dyDescent="0.2">
      <c r="A152"/>
      <c r="E152"/>
    </row>
    <row r="153" spans="1:18" x14ac:dyDescent="0.2">
      <c r="A153"/>
      <c r="E153"/>
    </row>
    <row r="154" spans="1:18" x14ac:dyDescent="0.2">
      <c r="A154"/>
      <c r="E154"/>
    </row>
    <row r="155" spans="1:18" x14ac:dyDescent="0.2">
      <c r="A155"/>
      <c r="E155"/>
    </row>
    <row r="156" spans="1:18" x14ac:dyDescent="0.2">
      <c r="A156"/>
      <c r="E156"/>
    </row>
    <row r="157" spans="1:18" x14ac:dyDescent="0.2">
      <c r="A157"/>
      <c r="E157"/>
    </row>
    <row r="158" spans="1:18" x14ac:dyDescent="0.2">
      <c r="A158"/>
      <c r="E158"/>
    </row>
    <row r="159" spans="1:18" x14ac:dyDescent="0.2">
      <c r="A159"/>
      <c r="E159"/>
    </row>
    <row r="160" spans="1:18" x14ac:dyDescent="0.2">
      <c r="A160" s="117"/>
      <c r="B160" s="95"/>
      <c r="C160" s="94"/>
      <c r="E160" s="96"/>
    </row>
    <row r="161" spans="1:5" x14ac:dyDescent="0.2">
      <c r="A161" s="116"/>
      <c r="B161" s="95"/>
      <c r="C161" s="97"/>
      <c r="E161" s="96"/>
    </row>
    <row r="162" spans="1:5" x14ac:dyDescent="0.2">
      <c r="C162" s="8"/>
      <c r="E162" s="19"/>
    </row>
    <row r="163" spans="1:5" x14ac:dyDescent="0.2">
      <c r="A163"/>
      <c r="E163"/>
    </row>
    <row r="164" spans="1:5" x14ac:dyDescent="0.2">
      <c r="A164"/>
      <c r="E164"/>
    </row>
    <row r="165" spans="1:5" x14ac:dyDescent="0.2">
      <c r="A165"/>
      <c r="E165"/>
    </row>
    <row r="166" spans="1:5" x14ac:dyDescent="0.2">
      <c r="A166"/>
      <c r="E166"/>
    </row>
    <row r="167" spans="1:5" x14ac:dyDescent="0.2">
      <c r="A167"/>
      <c r="E167"/>
    </row>
    <row r="168" spans="1:5" x14ac:dyDescent="0.2">
      <c r="A168"/>
      <c r="E168"/>
    </row>
    <row r="169" spans="1:5" x14ac:dyDescent="0.2">
      <c r="A169"/>
      <c r="E169"/>
    </row>
    <row r="170" spans="1:5" x14ac:dyDescent="0.2">
      <c r="A170"/>
      <c r="E170"/>
    </row>
    <row r="171" spans="1:5" x14ac:dyDescent="0.2">
      <c r="A171"/>
      <c r="E171"/>
    </row>
    <row r="172" spans="1:5" x14ac:dyDescent="0.2">
      <c r="A172"/>
      <c r="E172"/>
    </row>
    <row r="173" spans="1:5" x14ac:dyDescent="0.2">
      <c r="A173"/>
      <c r="E173"/>
    </row>
    <row r="174" spans="1:5" x14ac:dyDescent="0.2">
      <c r="A174"/>
      <c r="D174" s="96"/>
      <c r="E174"/>
    </row>
    <row r="175" spans="1:5" x14ac:dyDescent="0.2">
      <c r="A175"/>
      <c r="D175" s="96"/>
      <c r="E175"/>
    </row>
    <row r="176" spans="1:5" x14ac:dyDescent="0.2">
      <c r="A176"/>
      <c r="D176" s="96"/>
      <c r="E176"/>
    </row>
    <row r="177" spans="1:5" x14ac:dyDescent="0.2">
      <c r="A177"/>
      <c r="D177" s="96"/>
      <c r="E177"/>
    </row>
    <row r="178" spans="1:5" x14ac:dyDescent="0.2">
      <c r="A178"/>
      <c r="D178" s="96"/>
      <c r="E178"/>
    </row>
    <row r="179" spans="1:5" x14ac:dyDescent="0.2">
      <c r="A179"/>
      <c r="D179" s="96"/>
      <c r="E179"/>
    </row>
    <row r="180" spans="1:5" x14ac:dyDescent="0.2">
      <c r="A180"/>
      <c r="D180" s="96"/>
      <c r="E180"/>
    </row>
    <row r="181" spans="1:5" x14ac:dyDescent="0.2">
      <c r="A181"/>
      <c r="D181" s="96"/>
      <c r="E181"/>
    </row>
    <row r="182" spans="1:5" x14ac:dyDescent="0.2">
      <c r="A182"/>
      <c r="D182" s="96"/>
      <c r="E182"/>
    </row>
    <row r="183" spans="1:5" x14ac:dyDescent="0.2">
      <c r="A183"/>
      <c r="D183" s="96"/>
      <c r="E183"/>
    </row>
    <row r="184" spans="1:5" x14ac:dyDescent="0.2">
      <c r="A184"/>
      <c r="D184" s="96"/>
      <c r="E184"/>
    </row>
    <row r="185" spans="1:5" x14ac:dyDescent="0.2">
      <c r="A185"/>
      <c r="D185" s="96"/>
      <c r="E185"/>
    </row>
    <row r="186" spans="1:5" x14ac:dyDescent="0.2">
      <c r="A186"/>
      <c r="D186" s="96"/>
      <c r="E186"/>
    </row>
    <row r="187" spans="1:5" x14ac:dyDescent="0.2">
      <c r="A187"/>
      <c r="D187" s="96"/>
      <c r="E187"/>
    </row>
    <row r="188" spans="1:5" x14ac:dyDescent="0.2">
      <c r="A188"/>
      <c r="D188" s="96"/>
      <c r="E188"/>
    </row>
    <row r="189" spans="1:5" x14ac:dyDescent="0.2">
      <c r="A189"/>
      <c r="D189" s="96"/>
      <c r="E189"/>
    </row>
    <row r="190" spans="1:5" x14ac:dyDescent="0.2">
      <c r="A190"/>
      <c r="D190" s="96"/>
      <c r="E190"/>
    </row>
    <row r="191" spans="1:5" x14ac:dyDescent="0.2">
      <c r="A191"/>
      <c r="D191" s="96"/>
      <c r="E191"/>
    </row>
    <row r="192" spans="1:5" x14ac:dyDescent="0.2">
      <c r="A192"/>
      <c r="D192" s="96"/>
      <c r="E192"/>
    </row>
    <row r="193" spans="1:5" x14ac:dyDescent="0.2">
      <c r="A193"/>
      <c r="D193" s="96"/>
      <c r="E193"/>
    </row>
    <row r="194" spans="1:5" x14ac:dyDescent="0.2">
      <c r="A194"/>
      <c r="D194" s="96"/>
      <c r="E194"/>
    </row>
    <row r="195" spans="1:5" x14ac:dyDescent="0.2">
      <c r="A195"/>
      <c r="D195" s="96"/>
      <c r="E195"/>
    </row>
    <row r="196" spans="1:5" x14ac:dyDescent="0.2">
      <c r="A196"/>
      <c r="D196" s="96"/>
      <c r="E196"/>
    </row>
    <row r="197" spans="1:5" x14ac:dyDescent="0.2">
      <c r="A197"/>
      <c r="D197" s="96"/>
      <c r="E197"/>
    </row>
    <row r="198" spans="1:5" x14ac:dyDescent="0.2">
      <c r="C198" s="3"/>
    </row>
    <row r="199" spans="1:5" x14ac:dyDescent="0.2">
      <c r="C199" s="3"/>
    </row>
    <row r="200" spans="1:5" x14ac:dyDescent="0.2">
      <c r="C200" s="3"/>
    </row>
    <row r="201" spans="1:5" x14ac:dyDescent="0.2">
      <c r="C201" s="3"/>
    </row>
    <row r="203" spans="1:5" x14ac:dyDescent="0.2">
      <c r="A203"/>
      <c r="D203" s="96"/>
      <c r="E203"/>
    </row>
    <row r="204" spans="1:5" x14ac:dyDescent="0.2">
      <c r="A204"/>
      <c r="D204" s="96"/>
      <c r="E204"/>
    </row>
    <row r="205" spans="1:5" x14ac:dyDescent="0.2">
      <c r="A205"/>
      <c r="D205" s="96"/>
      <c r="E205"/>
    </row>
    <row r="206" spans="1:5" x14ac:dyDescent="0.2">
      <c r="A206"/>
      <c r="D206" s="96"/>
      <c r="E206"/>
    </row>
    <row r="207" spans="1:5" x14ac:dyDescent="0.2">
      <c r="A207"/>
      <c r="D207" s="96"/>
      <c r="E207"/>
    </row>
    <row r="208" spans="1:5" x14ac:dyDescent="0.2">
      <c r="A208"/>
      <c r="D208" s="96"/>
      <c r="E208"/>
    </row>
    <row r="209" spans="1:5" x14ac:dyDescent="0.2">
      <c r="A209"/>
      <c r="D209" s="96"/>
      <c r="E209"/>
    </row>
    <row r="210" spans="1:5" x14ac:dyDescent="0.2">
      <c r="A210"/>
      <c r="D210" s="96"/>
      <c r="E210"/>
    </row>
    <row r="211" spans="1:5" x14ac:dyDescent="0.2">
      <c r="A211"/>
      <c r="D211" s="96"/>
      <c r="E211"/>
    </row>
    <row r="212" spans="1:5" x14ac:dyDescent="0.2">
      <c r="A212"/>
      <c r="D212" s="96"/>
      <c r="E212"/>
    </row>
    <row r="213" spans="1:5" x14ac:dyDescent="0.2">
      <c r="A213"/>
      <c r="D213" s="96"/>
      <c r="E213"/>
    </row>
    <row r="214" spans="1:5" x14ac:dyDescent="0.2">
      <c r="A214"/>
      <c r="D214" s="96"/>
      <c r="E214"/>
    </row>
    <row r="215" spans="1:5" x14ac:dyDescent="0.2">
      <c r="A215"/>
      <c r="D215" s="96"/>
      <c r="E215"/>
    </row>
    <row r="216" spans="1:5" x14ac:dyDescent="0.2">
      <c r="A216"/>
      <c r="D216" s="96"/>
      <c r="E216"/>
    </row>
    <row r="217" spans="1:5" x14ac:dyDescent="0.2">
      <c r="A217"/>
      <c r="D217" s="96"/>
      <c r="E217"/>
    </row>
    <row r="218" spans="1:5" x14ac:dyDescent="0.2">
      <c r="A218"/>
      <c r="D218" s="96"/>
      <c r="E218"/>
    </row>
    <row r="219" spans="1:5" x14ac:dyDescent="0.2">
      <c r="A219"/>
      <c r="D219" s="96"/>
      <c r="E219"/>
    </row>
    <row r="220" spans="1:5" x14ac:dyDescent="0.2">
      <c r="A220"/>
      <c r="D220" s="96"/>
      <c r="E220"/>
    </row>
    <row r="221" spans="1:5" x14ac:dyDescent="0.2">
      <c r="A221"/>
      <c r="D221" s="96"/>
      <c r="E221"/>
    </row>
    <row r="222" spans="1:5" x14ac:dyDescent="0.2">
      <c r="A222"/>
      <c r="D222" s="96"/>
      <c r="E222"/>
    </row>
    <row r="223" spans="1:5" x14ac:dyDescent="0.2">
      <c r="A223"/>
      <c r="D223" s="96"/>
      <c r="E223"/>
    </row>
    <row r="224" spans="1:5" x14ac:dyDescent="0.2">
      <c r="A224"/>
      <c r="D224" s="96"/>
      <c r="E224"/>
    </row>
    <row r="225" spans="1:5" x14ac:dyDescent="0.2">
      <c r="A225"/>
      <c r="D225" s="96"/>
      <c r="E225"/>
    </row>
    <row r="226" spans="1:5" x14ac:dyDescent="0.2">
      <c r="A226"/>
      <c r="D226" s="96"/>
      <c r="E226"/>
    </row>
    <row r="227" spans="1:5" x14ac:dyDescent="0.2">
      <c r="A227"/>
      <c r="D227" s="96"/>
      <c r="E227"/>
    </row>
    <row r="228" spans="1:5" x14ac:dyDescent="0.2">
      <c r="A228"/>
      <c r="D228" s="96"/>
      <c r="E228"/>
    </row>
    <row r="229" spans="1:5" x14ac:dyDescent="0.2">
      <c r="A229"/>
      <c r="D229" s="96"/>
      <c r="E229"/>
    </row>
    <row r="230" spans="1:5" x14ac:dyDescent="0.2">
      <c r="A230"/>
      <c r="D230" s="96"/>
      <c r="E230"/>
    </row>
    <row r="231" spans="1:5" x14ac:dyDescent="0.2">
      <c r="A231"/>
      <c r="D231" s="96"/>
      <c r="E231"/>
    </row>
    <row r="232" spans="1:5" x14ac:dyDescent="0.2">
      <c r="A232"/>
      <c r="D232" s="96"/>
      <c r="E232"/>
    </row>
    <row r="233" spans="1:5" x14ac:dyDescent="0.2">
      <c r="A233"/>
      <c r="D233" s="96"/>
      <c r="E233"/>
    </row>
    <row r="234" spans="1:5" x14ac:dyDescent="0.2">
      <c r="A234"/>
      <c r="D234" s="96"/>
      <c r="E234"/>
    </row>
    <row r="235" spans="1:5" x14ac:dyDescent="0.2">
      <c r="A235"/>
      <c r="D235" s="96"/>
      <c r="E235"/>
    </row>
    <row r="236" spans="1:5" x14ac:dyDescent="0.2">
      <c r="A236"/>
      <c r="D236" s="96"/>
      <c r="E236"/>
    </row>
    <row r="237" spans="1:5" x14ac:dyDescent="0.2">
      <c r="A237"/>
      <c r="D237" s="96"/>
      <c r="E237"/>
    </row>
    <row r="238" spans="1:5" x14ac:dyDescent="0.2">
      <c r="A238"/>
      <c r="D238" s="96"/>
      <c r="E238"/>
    </row>
    <row r="239" spans="1:5" x14ac:dyDescent="0.2">
      <c r="A239"/>
      <c r="D239" s="96"/>
      <c r="E239"/>
    </row>
    <row r="240" spans="1:5" x14ac:dyDescent="0.2">
      <c r="A240"/>
      <c r="D240" s="96"/>
      <c r="E240"/>
    </row>
    <row r="241" spans="1:5" x14ac:dyDescent="0.2">
      <c r="A241"/>
      <c r="D241" s="96"/>
      <c r="E241"/>
    </row>
    <row r="242" spans="1:5" x14ac:dyDescent="0.2">
      <c r="A242"/>
      <c r="D242" s="96"/>
      <c r="E242"/>
    </row>
    <row r="243" spans="1:5" x14ac:dyDescent="0.2">
      <c r="A243"/>
      <c r="D243" s="96"/>
      <c r="E243"/>
    </row>
    <row r="244" spans="1:5" x14ac:dyDescent="0.2">
      <c r="A244"/>
      <c r="D244" s="96"/>
      <c r="E244"/>
    </row>
    <row r="245" spans="1:5" x14ac:dyDescent="0.2">
      <c r="A245"/>
      <c r="D245" s="96"/>
      <c r="E245"/>
    </row>
    <row r="246" spans="1:5" x14ac:dyDescent="0.2">
      <c r="A246"/>
      <c r="D246" s="96"/>
      <c r="E246"/>
    </row>
    <row r="247" spans="1:5" x14ac:dyDescent="0.2">
      <c r="A247"/>
      <c r="D247" s="96"/>
      <c r="E247"/>
    </row>
    <row r="248" spans="1:5" x14ac:dyDescent="0.2">
      <c r="A248"/>
      <c r="D248" s="96"/>
      <c r="E248"/>
    </row>
  </sheetData>
  <phoneticPr fontId="12" type="noConversion"/>
  <pageMargins left="0.75" right="0.75" top="1" bottom="1" header="0.5" footer="0.5"/>
  <pageSetup paperSize="9" orientation="portrait" horizontalDpi="4294967292"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U249"/>
  <sheetViews>
    <sheetView workbookViewId="0">
      <pane ySplit="3" topLeftCell="A109" activePane="bottomLeft" state="frozen"/>
      <selection pane="bottomLeft"/>
    </sheetView>
  </sheetViews>
  <sheetFormatPr defaultRowHeight="12.75" x14ac:dyDescent="0.2"/>
  <cols>
    <col min="1" max="1" width="13.7109375" style="60" customWidth="1"/>
    <col min="2" max="2" width="8.85546875" bestFit="1" customWidth="1"/>
    <col min="3" max="3" width="33.7109375" customWidth="1"/>
    <col min="4" max="4" width="11" style="77" customWidth="1"/>
    <col min="5" max="5" width="12.42578125" style="12" bestFit="1" customWidth="1"/>
    <col min="6" max="6" width="10.140625" style="96" customWidth="1"/>
    <col min="7" max="7" width="10.7109375" bestFit="1" customWidth="1"/>
    <col min="8" max="8" width="10.42578125" style="96" customWidth="1"/>
    <col min="9" max="9" width="11.42578125" bestFit="1" customWidth="1"/>
    <col min="10" max="10" width="10.28515625" style="96" customWidth="1"/>
    <col min="11" max="11" width="11.140625" bestFit="1" customWidth="1"/>
    <col min="12" max="12" width="10.140625" style="96" customWidth="1"/>
    <col min="13" max="13" width="11.140625" bestFit="1" customWidth="1"/>
    <col min="14" max="14" width="10.140625" style="96" customWidth="1"/>
    <col min="15" max="15" width="11.140625" bestFit="1" customWidth="1"/>
    <col min="16" max="16" width="8.85546875" style="96" customWidth="1"/>
    <col min="17" max="17" width="11.140625" bestFit="1" customWidth="1"/>
  </cols>
  <sheetData>
    <row r="1" spans="1:19" ht="15" x14ac:dyDescent="0.2">
      <c r="A1" s="134" t="s">
        <v>437</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223</v>
      </c>
      <c r="B3" s="14" t="s">
        <v>5</v>
      </c>
      <c r="C3" s="15" t="s">
        <v>22</v>
      </c>
      <c r="D3" s="146" t="s">
        <v>249</v>
      </c>
      <c r="E3" s="17">
        <f>'Weekly Diet'!E3</f>
        <v>44752</v>
      </c>
      <c r="F3" s="132" t="s">
        <v>249</v>
      </c>
      <c r="G3" s="17">
        <f>E3+1</f>
        <v>44753</v>
      </c>
      <c r="H3" s="132" t="s">
        <v>249</v>
      </c>
      <c r="I3" s="17">
        <f>G3+1</f>
        <v>44754</v>
      </c>
      <c r="J3" s="132" t="s">
        <v>249</v>
      </c>
      <c r="K3" s="17">
        <f>I3+1</f>
        <v>44755</v>
      </c>
      <c r="L3" s="132" t="s">
        <v>249</v>
      </c>
      <c r="M3" s="17">
        <f>K3+1</f>
        <v>44756</v>
      </c>
      <c r="N3" s="132" t="s">
        <v>249</v>
      </c>
      <c r="O3" s="17">
        <f>M3+1</f>
        <v>44757</v>
      </c>
      <c r="P3" s="132" t="s">
        <v>249</v>
      </c>
      <c r="Q3" s="17">
        <f>O3+1</f>
        <v>44758</v>
      </c>
      <c r="R3" s="113" t="s">
        <v>169</v>
      </c>
    </row>
    <row r="4" spans="1:19" x14ac:dyDescent="0.2">
      <c r="A4" s="233">
        <v>20</v>
      </c>
      <c r="B4" s="20">
        <v>53</v>
      </c>
      <c r="C4" s="20" t="s">
        <v>253</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24</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33">
        <v>157</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32</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3">
        <v>252</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15</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52</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3">
        <v>388</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22</v>
      </c>
      <c r="B12" s="20">
        <v>120</v>
      </c>
      <c r="C12" s="20" t="s">
        <v>1</v>
      </c>
      <c r="D12" s="77">
        <f>A12*'Weekly Diet'!D12</f>
        <v>22</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32</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v>38</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33">
        <v>142</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3">
        <v>228</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33">
        <v>126</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40</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22</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33">
        <v>212</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33">
        <v>212</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52</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67</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56</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24</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20</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33</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32</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30</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24</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3">
        <v>347</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3">
        <v>455</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33">
        <v>159</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3">
        <v>536</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3">
        <v>337</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3">
        <v>354</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3">
        <v>694</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33">
        <v>158</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3">
        <v>455</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33">
        <v>84</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33">
        <v>168</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33">
        <v>182</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33">
        <v>142</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260</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33">
        <v>357</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38</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37</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58</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33">
        <v>153</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24</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33">
        <v>130</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62</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198</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14</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33">
        <v>345</v>
      </c>
      <c r="B57" s="66">
        <v>85</v>
      </c>
      <c r="C57" s="66" t="s">
        <v>292</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33">
        <v>217</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33">
        <v>357</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12</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32</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10</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33">
        <v>153</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33">
        <v>103</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28</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325</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34</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33">
        <v>176</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17</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30</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33">
        <v>180</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33">
        <v>278</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14</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11</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33">
        <v>84</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33">
        <v>92</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33">
        <v>100</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33">
        <v>105</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71</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471</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3">
        <v>363</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469</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638</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29</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33">
        <v>84</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23</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35.6+53.6+56</f>
        <v>145.19999999999999</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69</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33">
        <v>189</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34</v>
      </c>
      <c r="B95" s="32">
        <v>50</v>
      </c>
      <c r="C95" s="30"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33">
        <v>108</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20</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12</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8</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33">
        <v>410</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77</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44</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54</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15</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33">
        <v>204</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16</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33">
        <v>237</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33">
        <v>101</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77</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4</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33">
        <v>252</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33">
        <v>107</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38</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49</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24</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41</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89</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490</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33">
        <v>314</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24</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59</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33">
        <v>222</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26</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33">
        <v>141</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76</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76</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76</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76</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23</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1</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4</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40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32</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16</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10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233</v>
      </c>
      <c r="C146" s="122"/>
      <c r="D146" s="77">
        <f>SUM(D4:D145)</f>
        <v>22</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22</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U249"/>
  <sheetViews>
    <sheetView workbookViewId="0">
      <pane ySplit="3" topLeftCell="A119" activePane="bottomLeft" state="frozen"/>
      <selection pane="bottomLeft"/>
    </sheetView>
  </sheetViews>
  <sheetFormatPr defaultRowHeight="12.75" x14ac:dyDescent="0.2"/>
  <cols>
    <col min="1" max="1" width="7.710937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438</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222</v>
      </c>
      <c r="B3" s="14" t="s">
        <v>5</v>
      </c>
      <c r="C3" s="15" t="s">
        <v>22</v>
      </c>
      <c r="D3" s="146" t="s">
        <v>247</v>
      </c>
      <c r="E3" s="17">
        <f>'Weekly Diet'!E3</f>
        <v>44752</v>
      </c>
      <c r="F3" s="132" t="s">
        <v>247</v>
      </c>
      <c r="G3" s="17">
        <f>E3+1</f>
        <v>44753</v>
      </c>
      <c r="H3" s="132" t="s">
        <v>247</v>
      </c>
      <c r="I3" s="17">
        <f>G3+1</f>
        <v>44754</v>
      </c>
      <c r="J3" s="132" t="s">
        <v>247</v>
      </c>
      <c r="K3" s="17">
        <f>I3+1</f>
        <v>44755</v>
      </c>
      <c r="L3" s="132" t="s">
        <v>247</v>
      </c>
      <c r="M3" s="17">
        <f>K3+1</f>
        <v>44756</v>
      </c>
      <c r="N3" s="132" t="s">
        <v>247</v>
      </c>
      <c r="O3" s="17">
        <f>M3+1</f>
        <v>44757</v>
      </c>
      <c r="P3" s="132" t="s">
        <v>247</v>
      </c>
      <c r="Q3" s="17">
        <f>O3+1</f>
        <v>44758</v>
      </c>
      <c r="R3" s="113" t="s">
        <v>169</v>
      </c>
    </row>
    <row r="4" spans="1:19" x14ac:dyDescent="0.2">
      <c r="A4" s="21">
        <v>7.0000000000000007E-2</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0.16</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33">
        <v>1</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0.36</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33">
        <v>2.44</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0.12</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0.64</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3.06</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0.15</v>
      </c>
      <c r="B12" s="20">
        <v>120</v>
      </c>
      <c r="C12" s="20" t="s">
        <v>1</v>
      </c>
      <c r="D12" s="77">
        <f>A12*'Weekly Diet'!D12</f>
        <v>0.15</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0.28000000000000003</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33">
        <v>8.32</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33">
        <v>1.07</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3">
        <v>8.32</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33">
        <v>2.38</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0.35</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0.53</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33">
        <v>1.77</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33">
        <v>1.77</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0.27</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0.35</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0.33</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0.09</v>
      </c>
      <c r="B25" s="48">
        <v>717</v>
      </c>
      <c r="C25" s="48" t="s">
        <v>52</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0.01</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0.2</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0.17</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0.2</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0.13</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3">
        <v>2.38</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3">
        <v>3.64</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0.4</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3">
        <v>3.75</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3">
        <v>2.88</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3">
        <v>2.92</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3">
        <v>2.75</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33">
        <v>1.1599999999999999</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3">
        <v>3.64</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0.4</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33">
        <v>1.53</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33">
        <v>1.94</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1.07</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2.65</v>
      </c>
      <c r="B44" s="56">
        <v>579</v>
      </c>
      <c r="C44" s="56" t="s">
        <v>281</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33">
        <v>2.6</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0.32</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0.28000000000000003</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0.24</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33">
        <v>1.0900000000000001</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0.2</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0.51</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0.28999999999999998</v>
      </c>
      <c r="B54" s="20">
        <v>282</v>
      </c>
      <c r="C54" s="20" t="s">
        <v>289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33">
        <v>1.29</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0.15</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0.39</v>
      </c>
      <c r="B57" s="66">
        <v>85</v>
      </c>
      <c r="C57" s="66" t="s">
        <v>292</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0.48</v>
      </c>
      <c r="B58" s="66">
        <v>128</v>
      </c>
      <c r="C58" s="35"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33">
        <v>2.6</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0.08</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0.23</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0.04</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33">
        <v>1.35</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0.73</v>
      </c>
      <c r="B64" s="3">
        <v>180</v>
      </c>
      <c r="C64" s="2" t="s">
        <v>307</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0.24</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33">
        <v>1.36</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0.14000000000000001</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0.11</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33">
        <v>1.35</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0.06</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0.23</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33">
        <v>1.27</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0.94</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0.09</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0.09</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0.37</v>
      </c>
      <c r="B78" s="2">
        <v>61</v>
      </c>
      <c r="C78" s="171" t="s">
        <v>324</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0.48</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0.4</v>
      </c>
      <c r="B80" s="2">
        <v>43</v>
      </c>
      <c r="C80" s="171" t="s">
        <v>328</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0</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0.56999999999999995</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0.34</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3.31</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3">
        <v>2.77</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2.34</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7.16</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0.17</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0.4</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0.08</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f>0.23+0.39+0.25</f>
        <v>0.87</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0.26</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33">
        <v>1.41</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0.2</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33">
        <v>1.24</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0.17</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0.1</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0.12</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3.64</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0.33</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0.3</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0.32</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0.06</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33">
        <v>1.24</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0.1</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33">
        <v>1.64</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0.22</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0.62</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0.02</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0.43</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33">
        <v>1.87</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0.28999999999999998</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0.53</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0.14000000000000001</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0.12</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0.46</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1.31</v>
      </c>
      <c r="B120" s="66">
        <v>126</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0.85</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0.17</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0.45</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33">
        <v>2.5</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0.12</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0.52</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0.05</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0.05</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0.05</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0.05</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0.11</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0.01</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0.04</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0.25</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0.21</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0.02</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33">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0.9</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232</v>
      </c>
      <c r="C146" s="122"/>
      <c r="D146" s="77">
        <f>SUM(D4:D145)</f>
        <v>0.15</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0.15</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248"/>
  <sheetViews>
    <sheetView zoomScaleNormal="100" workbookViewId="0">
      <pane ySplit="3" topLeftCell="A4" activePane="bottomLeft" state="frozen"/>
      <selection pane="bottomLeft" activeCell="C4" sqref="C4"/>
    </sheetView>
  </sheetViews>
  <sheetFormatPr defaultRowHeight="12.75" x14ac:dyDescent="0.2"/>
  <cols>
    <col min="1" max="1" width="7.7109375" style="96"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14" t="s">
        <v>424</v>
      </c>
      <c r="B1" s="1"/>
      <c r="C1" s="2"/>
      <c r="E1" s="120"/>
      <c r="F1" s="114"/>
      <c r="G1" s="114"/>
      <c r="H1" s="114"/>
      <c r="I1" s="114"/>
      <c r="J1" s="114"/>
      <c r="K1" s="114"/>
      <c r="L1" s="114"/>
      <c r="M1" s="114"/>
      <c r="N1" s="114"/>
      <c r="O1" s="114"/>
      <c r="P1" s="114"/>
      <c r="Q1" s="114"/>
      <c r="R1" s="114"/>
      <c r="S1" s="114"/>
    </row>
    <row r="2" spans="1:19" x14ac:dyDescent="0.2">
      <c r="A2" s="121"/>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8" t="s">
        <v>133</v>
      </c>
      <c r="B3" s="14" t="s">
        <v>5</v>
      </c>
      <c r="C3" s="15" t="s">
        <v>22</v>
      </c>
      <c r="D3" s="132" t="s">
        <v>141</v>
      </c>
      <c r="E3" s="17">
        <f>'Weekly Diet'!E3</f>
        <v>44752</v>
      </c>
      <c r="F3" s="132" t="s">
        <v>141</v>
      </c>
      <c r="G3" s="17">
        <f>E3+1</f>
        <v>44753</v>
      </c>
      <c r="H3" s="132" t="s">
        <v>141</v>
      </c>
      <c r="I3" s="17">
        <f>G3+1</f>
        <v>44754</v>
      </c>
      <c r="J3" s="132" t="s">
        <v>141</v>
      </c>
      <c r="K3" s="17">
        <f>I3+1</f>
        <v>44755</v>
      </c>
      <c r="L3" s="132" t="s">
        <v>141</v>
      </c>
      <c r="M3" s="17">
        <f>K3+1</f>
        <v>44756</v>
      </c>
      <c r="N3" s="132" t="s">
        <v>141</v>
      </c>
      <c r="O3" s="17">
        <f>M3+1</f>
        <v>44757</v>
      </c>
      <c r="P3" s="132" t="s">
        <v>141</v>
      </c>
      <c r="Q3" s="17">
        <f>O3+1</f>
        <v>44758</v>
      </c>
      <c r="R3" s="113"/>
    </row>
    <row r="4" spans="1:19" x14ac:dyDescent="0.2">
      <c r="A4" s="77">
        <v>0</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77">
        <v>8.3000000000000007</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0.51</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77">
        <v>0</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77">
        <v>9.7100000000000009</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77">
        <v>0</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77">
        <v>14.66</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9">
        <v>35.090000000000003</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77">
        <v>0.4</v>
      </c>
      <c r="B12" s="20">
        <v>120</v>
      </c>
      <c r="C12" s="20" t="s">
        <v>1</v>
      </c>
      <c r="D12" s="77">
        <f>A12*'Weekly Diet'!D12</f>
        <v>0.4</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77">
        <v>0.4</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77">
        <v>0.28000000000000003</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77">
        <v>0.5</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9">
        <v>30</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77">
        <v>14</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77">
        <v>0.17</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77">
        <f>1*100/144</f>
        <v>0.69444444444444442</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77">
        <v>1.8</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77">
        <v>1.8</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77">
        <v>5.6</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77">
        <v>0.18</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77">
        <v>0.5</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39">
        <v>81.11</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39">
        <v>40</v>
      </c>
      <c r="B26" s="48">
        <v>362</v>
      </c>
      <c r="C26" s="48" t="s">
        <v>158</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77">
        <v>0.06</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77">
        <v>0.45</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77">
        <v>0.18</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77">
        <v>0.17</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9">
        <v>24.26</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9">
        <v>33.31</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77">
        <v>4.3</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9">
        <v>27.8</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9">
        <v>21.28</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9">
        <v>22.35</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9">
        <v>35.75</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77">
        <v>12.98</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9">
        <v>35.71</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39">
        <f>11.8+16.2+2.2*25/100</f>
        <v>28.55</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77">
        <v>2.59</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77">
        <v>13.6</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77">
        <v>5.67</v>
      </c>
      <c r="B43" s="32">
        <v>121</v>
      </c>
      <c r="C43" s="32" t="s">
        <v>455</v>
      </c>
      <c r="D43" s="77">
        <f>A43*'Weekly Diet'!D43</f>
        <v>0</v>
      </c>
      <c r="E43" s="22"/>
      <c r="F43" s="77">
        <f>$A43*'Weekly Diet'!F43</f>
        <v>0</v>
      </c>
      <c r="G43" s="22"/>
      <c r="H43" s="77">
        <f>$A43*'Weekly Diet'!H43</f>
        <v>0</v>
      </c>
      <c r="I43" s="22"/>
      <c r="J43" s="77">
        <f>$A43*'Weekly Diet'!J43</f>
        <v>0</v>
      </c>
      <c r="K43" s="22"/>
      <c r="L43" s="77">
        <f>$A43*'Weekly Diet'!L43</f>
        <v>0</v>
      </c>
      <c r="M43" s="22"/>
      <c r="N43" s="77">
        <f>$A43*'Weekly Diet'!N43</f>
        <v>0</v>
      </c>
      <c r="O43" s="22"/>
      <c r="P43" s="77">
        <f>$A43*'Weekly Diet'!P43</f>
        <v>0</v>
      </c>
      <c r="Q43" s="22"/>
    </row>
    <row r="44" spans="1:21" x14ac:dyDescent="0.2">
      <c r="A44" s="239">
        <v>38.31</v>
      </c>
      <c r="B44" s="56">
        <v>579</v>
      </c>
      <c r="C44" s="56" t="s">
        <v>84</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119">
        <v>14</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119">
        <v>14</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77">
        <f>A16/3+A53/3</f>
        <v>11.333333333333334</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77">
        <v>0.32</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77">
        <v>0.37</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39">
        <v>36.08</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39">
        <v>33.979999999999997</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77">
        <v>0.11</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77">
        <v>4</v>
      </c>
      <c r="B53" s="2">
        <v>305</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77">
        <v>0.39</v>
      </c>
      <c r="B54" s="20">
        <v>282</v>
      </c>
      <c r="C54" s="20" t="s">
        <v>69</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77">
        <v>9.51</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77">
        <v>0.3</v>
      </c>
      <c r="B56" s="20">
        <v>74</v>
      </c>
      <c r="C56" s="20"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77">
        <v>0.5</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77">
        <v>2.97</v>
      </c>
      <c r="B58" s="66">
        <v>128</v>
      </c>
      <c r="C58" s="66" t="s">
        <v>462</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77">
        <v>2.5</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77">
        <v>7.0000000000000007E-2</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77">
        <v>0.72</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77">
        <v>0.35</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77">
        <v>8.6</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77">
        <v>4.83</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77">
        <v>0.4</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77">
        <v>12.37</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77">
        <v>0.52</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39">
        <v>100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77">
        <v>11.06</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77">
        <v>0.2</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77">
        <v>0.3</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77">
        <v>1.4</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77">
        <v>0.38</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77">
        <v>17.809999999999999</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77">
        <v>0.38</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77">
        <v>0.14000000000000001</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77">
        <f>5*3.27</f>
        <v>16.350000000000001</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77">
        <v>3.25</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77">
        <v>1.98</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77">
        <v>0.97</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77">
        <v>7.4</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77">
        <v>0.33</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39">
        <v>24.9</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77">
        <v>0.11</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9">
        <v>52.54</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9">
        <v>49.66</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9">
        <v>45.82</v>
      </c>
      <c r="B87" s="40">
        <v>569</v>
      </c>
      <c r="C87" s="40" t="s">
        <v>183</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9">
        <v>48</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77">
        <v>0.1</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39">
        <f>11.8+16.2+2.2*56/100</f>
        <v>29.231999999999999</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77">
        <v>0.15</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77">
        <f>1.71+0.4+2.18</f>
        <v>4.29</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77">
        <v>0.3</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77">
        <v>1.51</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77">
        <v>1.61</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77">
        <v>0.4</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77">
        <v>0.25</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77">
        <v>0.14000000000000001</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77">
        <v>0.12</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77">
        <v>6.52</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77">
        <v>14.95</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77">
        <v>0.1</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77">
        <v>0.15</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77">
        <v>11.83</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77">
        <v>8.9700000000000006</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77">
        <v>0.28000000000000003</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77">
        <v>0.28000000000000003</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77">
        <v>16.899999999999999</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77">
        <v>0.46</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77">
        <v>0.83</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77">
        <v>6.25</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77">
        <v>12.35</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39">
        <v>36.25</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77">
        <v>0.7</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77">
        <v>0.18</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77">
        <v>0.39</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77">
        <v>0.3</v>
      </c>
      <c r="B117" s="32">
        <v>32</v>
      </c>
      <c r="C117" s="32"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77">
        <v>0.18</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77">
        <v>1.35</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77">
        <v>11.45</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77">
        <v>8.4700000000000006</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77">
        <v>0.2</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77">
        <v>0.52</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77">
        <v>0.4</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77">
        <v>3.84</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77">
        <v>0.08</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77">
        <v>5</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77">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77">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77">
        <v>0</v>
      </c>
      <c r="B130" s="78">
        <v>170</v>
      </c>
      <c r="C130" s="78" t="s">
        <v>522</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77">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77">
        <v>0</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77">
        <v>0</v>
      </c>
      <c r="B133" s="78">
        <v>55</v>
      </c>
      <c r="C133" s="78" t="s">
        <v>119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77">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77">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77">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77">
        <v>0</v>
      </c>
      <c r="B137" s="78">
        <v>17</v>
      </c>
      <c r="C137" s="78"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77">
        <v>0</v>
      </c>
      <c r="B138" s="78">
        <v>0</v>
      </c>
      <c r="C138" s="78"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77">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77">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77">
        <v>0.6</v>
      </c>
      <c r="B141">
        <v>30</v>
      </c>
      <c r="C141" t="s">
        <v>123</v>
      </c>
      <c r="D141" s="77">
        <f>A141*'Weekly Diet'!D141</f>
        <v>0.6</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77">
        <v>0.6</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77">
        <v>4.2</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77">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77">
        <v>0</v>
      </c>
      <c r="B145" s="1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22"/>
      <c r="B146" s="8" t="s">
        <v>134</v>
      </c>
      <c r="C146" s="122"/>
      <c r="D146" s="126">
        <f>SUM(D4:D145)</f>
        <v>1</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1</v>
      </c>
    </row>
    <row r="147" spans="1:18" x14ac:dyDescent="0.2">
      <c r="A147"/>
      <c r="E147"/>
    </row>
    <row r="148" spans="1:18" x14ac:dyDescent="0.2">
      <c r="A148"/>
      <c r="E148"/>
    </row>
    <row r="149" spans="1:18" x14ac:dyDescent="0.2">
      <c r="A149"/>
      <c r="E149"/>
    </row>
    <row r="150" spans="1:18" x14ac:dyDescent="0.2">
      <c r="A150"/>
      <c r="E150"/>
    </row>
    <row r="151" spans="1:18" x14ac:dyDescent="0.2">
      <c r="A151"/>
      <c r="E151"/>
    </row>
    <row r="152" spans="1:18" x14ac:dyDescent="0.2">
      <c r="A152"/>
      <c r="E152"/>
    </row>
    <row r="153" spans="1:18" x14ac:dyDescent="0.2">
      <c r="A153"/>
      <c r="E153"/>
    </row>
    <row r="154" spans="1:18" x14ac:dyDescent="0.2">
      <c r="A154"/>
      <c r="E154"/>
    </row>
    <row r="155" spans="1:18" x14ac:dyDescent="0.2">
      <c r="A155"/>
      <c r="E155"/>
    </row>
    <row r="156" spans="1:18" x14ac:dyDescent="0.2">
      <c r="A156"/>
      <c r="E156"/>
    </row>
    <row r="157" spans="1:18" x14ac:dyDescent="0.2">
      <c r="A157"/>
      <c r="E157"/>
    </row>
    <row r="158" spans="1:18" x14ac:dyDescent="0.2">
      <c r="A158"/>
      <c r="E158"/>
    </row>
    <row r="159" spans="1:18" x14ac:dyDescent="0.2">
      <c r="A159"/>
      <c r="E159"/>
    </row>
    <row r="160" spans="1:18" x14ac:dyDescent="0.2">
      <c r="A160" s="117"/>
      <c r="B160" s="95"/>
      <c r="C160" s="94"/>
      <c r="E160" s="96"/>
    </row>
    <row r="161" spans="1:5" x14ac:dyDescent="0.2">
      <c r="A161" s="116"/>
      <c r="B161" s="95"/>
      <c r="C161" s="97"/>
      <c r="E161" s="96"/>
    </row>
    <row r="162" spans="1:5" x14ac:dyDescent="0.2">
      <c r="C162" s="8"/>
      <c r="E162" s="19"/>
    </row>
    <row r="163" spans="1:5" x14ac:dyDescent="0.2">
      <c r="A163"/>
      <c r="E163"/>
    </row>
    <row r="164" spans="1:5" x14ac:dyDescent="0.2">
      <c r="A164"/>
      <c r="E164"/>
    </row>
    <row r="165" spans="1:5" x14ac:dyDescent="0.2">
      <c r="A165"/>
      <c r="E165"/>
    </row>
    <row r="166" spans="1:5" x14ac:dyDescent="0.2">
      <c r="A166"/>
      <c r="E166"/>
    </row>
    <row r="167" spans="1:5" x14ac:dyDescent="0.2">
      <c r="A167"/>
      <c r="E167"/>
    </row>
    <row r="168" spans="1:5" x14ac:dyDescent="0.2">
      <c r="A168"/>
      <c r="E168"/>
    </row>
    <row r="169" spans="1:5" x14ac:dyDescent="0.2">
      <c r="A169"/>
      <c r="E169"/>
    </row>
    <row r="170" spans="1:5" x14ac:dyDescent="0.2">
      <c r="A170"/>
      <c r="E170"/>
    </row>
    <row r="171" spans="1:5" x14ac:dyDescent="0.2">
      <c r="A171"/>
      <c r="E171"/>
    </row>
    <row r="172" spans="1:5" x14ac:dyDescent="0.2">
      <c r="A172"/>
      <c r="E172"/>
    </row>
    <row r="173" spans="1:5" x14ac:dyDescent="0.2">
      <c r="A173"/>
      <c r="E173"/>
    </row>
    <row r="174" spans="1:5" x14ac:dyDescent="0.2">
      <c r="A174"/>
      <c r="D174" s="96"/>
      <c r="E174"/>
    </row>
    <row r="175" spans="1:5" x14ac:dyDescent="0.2">
      <c r="A175"/>
      <c r="D175" s="96"/>
      <c r="E175"/>
    </row>
    <row r="176" spans="1:5" x14ac:dyDescent="0.2">
      <c r="A176"/>
      <c r="D176" s="96"/>
      <c r="E176"/>
    </row>
    <row r="177" spans="1:5" x14ac:dyDescent="0.2">
      <c r="A177"/>
      <c r="D177" s="96"/>
      <c r="E177"/>
    </row>
    <row r="178" spans="1:5" x14ac:dyDescent="0.2">
      <c r="A178"/>
      <c r="D178" s="96"/>
      <c r="E178"/>
    </row>
    <row r="179" spans="1:5" x14ac:dyDescent="0.2">
      <c r="A179"/>
      <c r="D179" s="96"/>
      <c r="E179"/>
    </row>
    <row r="180" spans="1:5" x14ac:dyDescent="0.2">
      <c r="A180"/>
      <c r="D180" s="96"/>
      <c r="E180"/>
    </row>
    <row r="181" spans="1:5" x14ac:dyDescent="0.2">
      <c r="A181"/>
      <c r="D181" s="96"/>
      <c r="E181"/>
    </row>
    <row r="182" spans="1:5" x14ac:dyDescent="0.2">
      <c r="A182"/>
      <c r="D182" s="96"/>
      <c r="E182"/>
    </row>
    <row r="183" spans="1:5" x14ac:dyDescent="0.2">
      <c r="A183"/>
      <c r="D183" s="96"/>
      <c r="E183"/>
    </row>
    <row r="184" spans="1:5" x14ac:dyDescent="0.2">
      <c r="A184"/>
      <c r="D184" s="96"/>
      <c r="E184"/>
    </row>
    <row r="185" spans="1:5" x14ac:dyDescent="0.2">
      <c r="A185"/>
      <c r="D185" s="96"/>
      <c r="E185"/>
    </row>
    <row r="186" spans="1:5" x14ac:dyDescent="0.2">
      <c r="A186"/>
      <c r="D186" s="96"/>
      <c r="E186"/>
    </row>
    <row r="187" spans="1:5" x14ac:dyDescent="0.2">
      <c r="A187"/>
      <c r="D187" s="96"/>
      <c r="E187"/>
    </row>
    <row r="188" spans="1:5" x14ac:dyDescent="0.2">
      <c r="A188"/>
      <c r="D188" s="96"/>
      <c r="E188"/>
    </row>
    <row r="189" spans="1:5" x14ac:dyDescent="0.2">
      <c r="A189"/>
      <c r="D189" s="96"/>
      <c r="E189"/>
    </row>
    <row r="190" spans="1:5" x14ac:dyDescent="0.2">
      <c r="A190"/>
      <c r="D190" s="96"/>
      <c r="E190"/>
    </row>
    <row r="191" spans="1:5" x14ac:dyDescent="0.2">
      <c r="A191"/>
      <c r="D191" s="96"/>
      <c r="E191"/>
    </row>
    <row r="192" spans="1:5" x14ac:dyDescent="0.2">
      <c r="A192"/>
      <c r="D192" s="96"/>
      <c r="E192"/>
    </row>
    <row r="193" spans="1:5" x14ac:dyDescent="0.2">
      <c r="A193"/>
      <c r="D193" s="96"/>
      <c r="E193"/>
    </row>
    <row r="194" spans="1:5" x14ac:dyDescent="0.2">
      <c r="A194"/>
      <c r="D194" s="96"/>
      <c r="E194"/>
    </row>
    <row r="195" spans="1:5" x14ac:dyDescent="0.2">
      <c r="A195"/>
      <c r="D195" s="96"/>
      <c r="E195"/>
    </row>
    <row r="196" spans="1:5" x14ac:dyDescent="0.2">
      <c r="A196"/>
      <c r="D196" s="96"/>
      <c r="E196"/>
    </row>
    <row r="197" spans="1:5" x14ac:dyDescent="0.2">
      <c r="A197"/>
      <c r="D197" s="96"/>
      <c r="E197"/>
    </row>
    <row r="198" spans="1:5" x14ac:dyDescent="0.2">
      <c r="C198" s="3"/>
    </row>
    <row r="199" spans="1:5" x14ac:dyDescent="0.2">
      <c r="C199" s="3"/>
    </row>
    <row r="200" spans="1:5" x14ac:dyDescent="0.2">
      <c r="C200" s="3"/>
    </row>
    <row r="201" spans="1:5" x14ac:dyDescent="0.2">
      <c r="C201" s="3"/>
    </row>
    <row r="203" spans="1:5" x14ac:dyDescent="0.2">
      <c r="A203"/>
      <c r="D203" s="96"/>
      <c r="E203"/>
    </row>
    <row r="204" spans="1:5" x14ac:dyDescent="0.2">
      <c r="A204"/>
      <c r="D204" s="96"/>
      <c r="E204"/>
    </row>
    <row r="205" spans="1:5" x14ac:dyDescent="0.2">
      <c r="A205"/>
      <c r="D205" s="96"/>
      <c r="E205"/>
    </row>
    <row r="206" spans="1:5" x14ac:dyDescent="0.2">
      <c r="A206"/>
      <c r="D206" s="96"/>
      <c r="E206"/>
    </row>
    <row r="207" spans="1:5" x14ac:dyDescent="0.2">
      <c r="A207"/>
      <c r="D207" s="96"/>
      <c r="E207"/>
    </row>
    <row r="208" spans="1:5" x14ac:dyDescent="0.2">
      <c r="A208"/>
      <c r="D208" s="96"/>
      <c r="E208"/>
    </row>
    <row r="209" spans="1:5" x14ac:dyDescent="0.2">
      <c r="A209"/>
      <c r="D209" s="96"/>
      <c r="E209"/>
    </row>
    <row r="210" spans="1:5" x14ac:dyDescent="0.2">
      <c r="A210"/>
      <c r="D210" s="96"/>
      <c r="E210"/>
    </row>
    <row r="211" spans="1:5" x14ac:dyDescent="0.2">
      <c r="A211"/>
      <c r="D211" s="96"/>
      <c r="E211"/>
    </row>
    <row r="212" spans="1:5" x14ac:dyDescent="0.2">
      <c r="A212"/>
      <c r="D212" s="96"/>
      <c r="E212"/>
    </row>
    <row r="213" spans="1:5" x14ac:dyDescent="0.2">
      <c r="A213"/>
      <c r="D213" s="96"/>
      <c r="E213"/>
    </row>
    <row r="214" spans="1:5" x14ac:dyDescent="0.2">
      <c r="A214"/>
      <c r="D214" s="96"/>
      <c r="E214"/>
    </row>
    <row r="215" spans="1:5" x14ac:dyDescent="0.2">
      <c r="A215"/>
      <c r="D215" s="96"/>
      <c r="E215"/>
    </row>
    <row r="216" spans="1:5" x14ac:dyDescent="0.2">
      <c r="A216"/>
      <c r="D216" s="96"/>
      <c r="E216"/>
    </row>
    <row r="217" spans="1:5" x14ac:dyDescent="0.2">
      <c r="A217"/>
      <c r="D217" s="96"/>
      <c r="E217"/>
    </row>
    <row r="218" spans="1:5" x14ac:dyDescent="0.2">
      <c r="A218"/>
      <c r="D218" s="96"/>
      <c r="E218"/>
    </row>
    <row r="219" spans="1:5" x14ac:dyDescent="0.2">
      <c r="A219"/>
      <c r="D219" s="96"/>
      <c r="E219"/>
    </row>
    <row r="220" spans="1:5" x14ac:dyDescent="0.2">
      <c r="A220"/>
      <c r="D220" s="96"/>
      <c r="E220"/>
    </row>
    <row r="221" spans="1:5" x14ac:dyDescent="0.2">
      <c r="A221"/>
      <c r="D221" s="96"/>
      <c r="E221"/>
    </row>
    <row r="222" spans="1:5" x14ac:dyDescent="0.2">
      <c r="A222"/>
      <c r="D222" s="96"/>
      <c r="E222"/>
    </row>
    <row r="223" spans="1:5" x14ac:dyDescent="0.2">
      <c r="A223"/>
      <c r="D223" s="96"/>
      <c r="E223"/>
    </row>
    <row r="224" spans="1:5" x14ac:dyDescent="0.2">
      <c r="A224"/>
      <c r="D224" s="96"/>
      <c r="E224"/>
    </row>
    <row r="225" spans="1:5" x14ac:dyDescent="0.2">
      <c r="A225"/>
      <c r="D225" s="96"/>
      <c r="E225"/>
    </row>
    <row r="226" spans="1:5" x14ac:dyDescent="0.2">
      <c r="A226"/>
      <c r="D226" s="96"/>
      <c r="E226"/>
    </row>
    <row r="227" spans="1:5" x14ac:dyDescent="0.2">
      <c r="A227"/>
      <c r="D227" s="96"/>
      <c r="E227"/>
    </row>
    <row r="228" spans="1:5" x14ac:dyDescent="0.2">
      <c r="A228"/>
      <c r="D228" s="96"/>
      <c r="E228"/>
    </row>
    <row r="229" spans="1:5" x14ac:dyDescent="0.2">
      <c r="A229"/>
      <c r="D229" s="96"/>
      <c r="E229"/>
    </row>
    <row r="230" spans="1:5" x14ac:dyDescent="0.2">
      <c r="A230"/>
      <c r="D230" s="96"/>
      <c r="E230"/>
    </row>
    <row r="231" spans="1:5" x14ac:dyDescent="0.2">
      <c r="A231"/>
      <c r="D231" s="96"/>
      <c r="E231"/>
    </row>
    <row r="232" spans="1:5" x14ac:dyDescent="0.2">
      <c r="A232"/>
      <c r="D232" s="96"/>
      <c r="E232"/>
    </row>
    <row r="233" spans="1:5" x14ac:dyDescent="0.2">
      <c r="A233"/>
      <c r="D233" s="96"/>
      <c r="E233"/>
    </row>
    <row r="234" spans="1:5" x14ac:dyDescent="0.2">
      <c r="A234"/>
      <c r="D234" s="96"/>
      <c r="E234"/>
    </row>
    <row r="235" spans="1:5" x14ac:dyDescent="0.2">
      <c r="A235"/>
      <c r="D235" s="96"/>
      <c r="E235"/>
    </row>
    <row r="236" spans="1:5" x14ac:dyDescent="0.2">
      <c r="A236"/>
      <c r="D236" s="96"/>
      <c r="E236"/>
    </row>
    <row r="237" spans="1:5" x14ac:dyDescent="0.2">
      <c r="A237"/>
      <c r="D237" s="96"/>
      <c r="E237"/>
    </row>
    <row r="238" spans="1:5" x14ac:dyDescent="0.2">
      <c r="A238"/>
      <c r="D238" s="96"/>
      <c r="E238"/>
    </row>
    <row r="239" spans="1:5" x14ac:dyDescent="0.2">
      <c r="A239"/>
      <c r="D239" s="96"/>
      <c r="E239"/>
    </row>
    <row r="240" spans="1:5" x14ac:dyDescent="0.2">
      <c r="A240"/>
      <c r="D240" s="96"/>
      <c r="E240"/>
    </row>
    <row r="241" spans="1:5" x14ac:dyDescent="0.2">
      <c r="A241"/>
      <c r="D241" s="96"/>
      <c r="E241"/>
    </row>
    <row r="242" spans="1:5" x14ac:dyDescent="0.2">
      <c r="A242"/>
      <c r="D242" s="96"/>
      <c r="E242"/>
    </row>
    <row r="243" spans="1:5" x14ac:dyDescent="0.2">
      <c r="A243"/>
      <c r="D243" s="96"/>
      <c r="E243"/>
    </row>
    <row r="244" spans="1:5" x14ac:dyDescent="0.2">
      <c r="A244"/>
      <c r="D244" s="96"/>
      <c r="E244"/>
    </row>
    <row r="245" spans="1:5" x14ac:dyDescent="0.2">
      <c r="A245"/>
      <c r="D245" s="96"/>
      <c r="E245"/>
    </row>
    <row r="246" spans="1:5" x14ac:dyDescent="0.2">
      <c r="A246"/>
      <c r="D246" s="96"/>
      <c r="E246"/>
    </row>
    <row r="247" spans="1:5" x14ac:dyDescent="0.2">
      <c r="A247"/>
      <c r="D247" s="96"/>
      <c r="E247"/>
    </row>
    <row r="248" spans="1:5" x14ac:dyDescent="0.2">
      <c r="A248"/>
      <c r="D248" s="96"/>
      <c r="E248"/>
    </row>
  </sheetData>
  <phoneticPr fontId="12" type="noConversion"/>
  <pageMargins left="0.75" right="0.75" top="1" bottom="1" header="0.5" footer="0.5"/>
  <pageSetup paperSize="9" orientation="portrait" horizontalDpi="4294967292"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248"/>
  <sheetViews>
    <sheetView workbookViewId="0">
      <pane ySplit="3" topLeftCell="A4" activePane="bottomLeft" state="frozen"/>
      <selection pane="bottomLeft" activeCell="C132" sqref="C132"/>
    </sheetView>
  </sheetViews>
  <sheetFormatPr defaultRowHeight="12.75" x14ac:dyDescent="0.2"/>
  <cols>
    <col min="1" max="1" width="7.7109375" style="96"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14" t="s">
        <v>425</v>
      </c>
      <c r="B1" s="1"/>
      <c r="C1" s="2"/>
      <c r="E1" s="120"/>
      <c r="F1" s="114"/>
      <c r="G1" s="114"/>
      <c r="H1" s="114"/>
      <c r="I1" s="114"/>
      <c r="J1" s="114"/>
      <c r="K1" s="114"/>
      <c r="L1" s="114"/>
      <c r="M1" s="114"/>
      <c r="N1" s="114"/>
      <c r="O1" s="114"/>
      <c r="P1" s="114"/>
      <c r="Q1" s="114"/>
      <c r="R1" s="114"/>
      <c r="S1" s="114"/>
    </row>
    <row r="2" spans="1:19" x14ac:dyDescent="0.2">
      <c r="A2" s="121"/>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8" t="s">
        <v>266</v>
      </c>
      <c r="B3" s="14" t="s">
        <v>5</v>
      </c>
      <c r="C3" s="15" t="s">
        <v>22</v>
      </c>
      <c r="D3" s="132" t="s">
        <v>141</v>
      </c>
      <c r="E3" s="17">
        <f>'Weekly Diet'!E3</f>
        <v>44752</v>
      </c>
      <c r="F3" s="132" t="s">
        <v>141</v>
      </c>
      <c r="G3" s="17">
        <f>E3+1</f>
        <v>44753</v>
      </c>
      <c r="H3" s="132" t="s">
        <v>141</v>
      </c>
      <c r="I3" s="17">
        <f>G3+1</f>
        <v>44754</v>
      </c>
      <c r="J3" s="132" t="s">
        <v>141</v>
      </c>
      <c r="K3" s="17">
        <f>I3+1</f>
        <v>44755</v>
      </c>
      <c r="L3" s="132" t="s">
        <v>141</v>
      </c>
      <c r="M3" s="17">
        <f>K3+1</f>
        <v>44756</v>
      </c>
      <c r="N3" s="132" t="s">
        <v>141</v>
      </c>
      <c r="O3" s="17">
        <f>M3+1</f>
        <v>44757</v>
      </c>
      <c r="P3" s="132" t="s">
        <v>141</v>
      </c>
      <c r="Q3" s="17">
        <f>O3+1</f>
        <v>44758</v>
      </c>
      <c r="R3" s="113"/>
    </row>
    <row r="4" spans="1:19" x14ac:dyDescent="0.2">
      <c r="A4" s="77">
        <v>5.0999999999999997E-2</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77">
        <v>5.4</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4.2999999999999997E-2</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77">
        <v>4.8000000000000001E-2</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77">
        <v>2.2029999999999998</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77">
        <v>4.3999999999999997E-2</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77">
        <v>2.1659999999999999</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39">
        <v>11.964</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77">
        <v>0.112</v>
      </c>
      <c r="B12" s="20">
        <v>120</v>
      </c>
      <c r="C12" s="20" t="s">
        <v>1</v>
      </c>
      <c r="D12" s="77">
        <f>A12*'Weekly Diet'!D12</f>
        <v>0.112</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77">
        <v>1.6E-2</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77">
        <v>0.05</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77">
        <v>0.05</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77">
        <v>2.8</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77">
        <v>3.8210000000000002</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77">
        <v>2.7E-2</v>
      </c>
      <c r="B18" s="40">
        <v>43</v>
      </c>
      <c r="C18" s="40"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77">
        <v>1.4E-2</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77">
        <v>0.72199999999999998</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77">
        <v>0.7</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77">
        <v>1.048</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77">
        <v>7.9000000000000001E-2</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77">
        <v>0.10199999999999999</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39">
        <v>51.368000000000002</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77">
        <v>7.2380000000000004</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77">
        <v>0</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77">
        <v>7.0000000000000007E-2</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77">
        <v>0.03</v>
      </c>
      <c r="B29" s="32">
        <v>35</v>
      </c>
      <c r="C29" s="32" t="s">
        <v>273</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77">
        <v>4.2000000000000003E-2</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39">
        <v>15.259</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39">
        <v>18.867000000000001</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77">
        <v>1.718</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39">
        <v>17.571999999999999</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39">
        <v>14.646000000000001</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39">
        <v>13.151999999999999</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39">
        <v>16.41</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77">
        <v>8.2949999999999999</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39">
        <v>21.43</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77">
        <v>8</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77">
        <v>0.26900000000000002</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77">
        <v>3.79</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77">
        <v>2.02</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9">
        <v>22.030999999999999</v>
      </c>
      <c r="B44" s="56">
        <v>579</v>
      </c>
      <c r="C44" s="56" t="s">
        <v>281</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119">
        <v>1.8640000000000001</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119">
        <v>1.0309999999999999</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77">
        <v>5.9</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77">
        <v>8.4000000000000005E-2</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77">
        <v>2.8000000000000001E-2</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39">
        <v>23.032</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77">
        <v>3.4</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77">
        <v>0.37</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77">
        <v>2.032</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77">
        <v>3.2000000000000001E-2</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77">
        <v>3.1259999999999999</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77">
        <v>0.06</v>
      </c>
      <c r="B56" s="20">
        <v>74</v>
      </c>
      <c r="C56" s="20"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77">
        <v>0.105</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77">
        <v>0.79200000000000004</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77">
        <v>0.43</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77">
        <v>0.01</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77">
        <v>4.7E-2</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77">
        <v>0.114</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77">
        <v>2.9359999999999999</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77">
        <v>2.927</v>
      </c>
      <c r="B64" s="3">
        <v>180</v>
      </c>
      <c r="C64" s="2" t="s">
        <v>307</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77">
        <v>5.1999999999999998E-2</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77">
        <v>2.7909999999999999</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77">
        <v>2.9000000000000001E-2</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39">
        <v>39.200000000000003</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77">
        <v>4.3659999999999997</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77">
        <v>2.7E-2</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77">
        <v>3.9E-2</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77">
        <v>0.8</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77">
        <v>5.2999999999999999E-2</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77">
        <v>4.1760000000000002</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77">
        <v>9.1999999999999998E-2</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77">
        <v>3.7999999999999999E-2</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77">
        <f>5*3.27</f>
        <v>16.350000000000001</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77">
        <v>1.865</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77">
        <v>1.2569999999999999</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77">
        <v>0.60399999999999998</v>
      </c>
      <c r="B80" s="2">
        <v>43</v>
      </c>
      <c r="C80" s="171" t="s">
        <v>328</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77">
        <v>1.1000000000000001</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77">
        <v>0.04</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39">
        <v>24.9</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77">
        <v>0</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77">
        <v>4.0919999999999996</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77">
        <v>7.7229999999999999</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77">
        <v>5.6449999999999996</v>
      </c>
      <c r="B87" s="40">
        <v>569</v>
      </c>
      <c r="C87" s="40" t="s">
        <v>183</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77">
        <v>6.7220000000000004</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77">
        <v>4.2000000000000003E-2</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77">
        <v>1.9</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77">
        <v>1.7000000000000001E-2</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77">
        <f>0.56+0.06+1.27</f>
        <v>1.8900000000000001</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77">
        <v>0.05</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77">
        <v>0.27700000000000002</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77">
        <v>0.218</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77">
        <v>7.0999999999999994E-2</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77">
        <v>2.8000000000000001E-2</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77">
        <v>2.1999999999999999E-2</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77">
        <v>8.9999999999999993E-3</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77">
        <v>1.1000000000000001</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77">
        <v>4.5439999999999996</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77">
        <v>2.5999999999999999E-2</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77">
        <v>5.1999999999999998E-2</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77">
        <v>1.59</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77">
        <v>4.1100000000000003</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77">
        <v>1.7000000000000001E-2</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77">
        <v>5.6000000000000001E-2</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77">
        <v>8</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77">
        <v>5.8000000000000003E-2</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77">
        <v>0.16500000000000001</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77">
        <v>0.97499999999999998</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77">
        <v>2.3969999999999998</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77">
        <v>12.96</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77">
        <v>0.6</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77">
        <v>4.3999999999999997E-2</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77">
        <v>6.3E-2</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77">
        <v>1.4999999999999999E-2</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77">
        <v>2.9000000000000001E-2</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77">
        <v>0.32500000000000001</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77">
        <v>1.528</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77">
        <v>1.474</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77">
        <v>2.8000000000000001E-2</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77">
        <v>0.98</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77">
        <v>1</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77">
        <v>1.1319999999999999</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77">
        <v>8.0000000000000002E-3</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77">
        <v>2.395</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77">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77">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77">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77">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77">
        <v>0</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77">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77">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77">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77">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77"/>
      <c r="B137" s="78">
        <v>17</v>
      </c>
      <c r="C137" s="78"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77">
        <v>0</v>
      </c>
      <c r="B138" s="78">
        <v>0</v>
      </c>
      <c r="C138" s="78"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77">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77">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77">
        <v>0.6</v>
      </c>
      <c r="B141">
        <v>30</v>
      </c>
      <c r="C141" t="s">
        <v>123</v>
      </c>
      <c r="D141" s="77">
        <f>A141*'Weekly Diet'!D141</f>
        <v>0.6</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77">
        <v>0.6</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77">
        <v>2.6</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77">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77">
        <v>0</v>
      </c>
      <c r="B145" s="1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22"/>
      <c r="B146" s="8" t="s">
        <v>134</v>
      </c>
      <c r="C146" s="122"/>
      <c r="D146" s="126">
        <f>SUM(D4:D145)</f>
        <v>0.71199999999999997</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0.71199999999999997</v>
      </c>
    </row>
    <row r="147" spans="1:18" x14ac:dyDescent="0.2">
      <c r="A147"/>
      <c r="E147"/>
    </row>
    <row r="148" spans="1:18" x14ac:dyDescent="0.2">
      <c r="A148"/>
      <c r="E148"/>
    </row>
    <row r="149" spans="1:18" x14ac:dyDescent="0.2">
      <c r="A149"/>
      <c r="E149"/>
    </row>
    <row r="150" spans="1:18" x14ac:dyDescent="0.2">
      <c r="A150"/>
      <c r="E150"/>
    </row>
    <row r="151" spans="1:18" x14ac:dyDescent="0.2">
      <c r="A151"/>
      <c r="E151"/>
    </row>
    <row r="152" spans="1:18" x14ac:dyDescent="0.2">
      <c r="A152"/>
      <c r="E152"/>
    </row>
    <row r="153" spans="1:18" x14ac:dyDescent="0.2">
      <c r="A153"/>
      <c r="E153"/>
    </row>
    <row r="154" spans="1:18" x14ac:dyDescent="0.2">
      <c r="A154"/>
      <c r="E154"/>
    </row>
    <row r="155" spans="1:18" x14ac:dyDescent="0.2">
      <c r="A155"/>
      <c r="E155"/>
    </row>
    <row r="156" spans="1:18" x14ac:dyDescent="0.2">
      <c r="A156"/>
      <c r="E156"/>
    </row>
    <row r="157" spans="1:18" x14ac:dyDescent="0.2">
      <c r="A157"/>
      <c r="E157"/>
    </row>
    <row r="158" spans="1:18" x14ac:dyDescent="0.2">
      <c r="A158"/>
      <c r="E158"/>
    </row>
    <row r="159" spans="1:18" x14ac:dyDescent="0.2">
      <c r="A159"/>
      <c r="E159"/>
    </row>
    <row r="160" spans="1:18" x14ac:dyDescent="0.2">
      <c r="A160" s="117"/>
      <c r="B160" s="95"/>
      <c r="C160" s="94"/>
      <c r="E160" s="96"/>
    </row>
    <row r="161" spans="1:5" x14ac:dyDescent="0.2">
      <c r="A161" s="116"/>
      <c r="B161" s="95"/>
      <c r="C161" s="97"/>
      <c r="E161" s="96"/>
    </row>
    <row r="162" spans="1:5" x14ac:dyDescent="0.2">
      <c r="C162" s="8"/>
      <c r="E162" s="19"/>
    </row>
    <row r="163" spans="1:5" x14ac:dyDescent="0.2">
      <c r="A163"/>
      <c r="E163"/>
    </row>
    <row r="164" spans="1:5" x14ac:dyDescent="0.2">
      <c r="A164"/>
      <c r="E164"/>
    </row>
    <row r="165" spans="1:5" x14ac:dyDescent="0.2">
      <c r="A165"/>
      <c r="E165"/>
    </row>
    <row r="166" spans="1:5" x14ac:dyDescent="0.2">
      <c r="A166"/>
      <c r="E166"/>
    </row>
    <row r="167" spans="1:5" x14ac:dyDescent="0.2">
      <c r="A167"/>
      <c r="E167"/>
    </row>
    <row r="168" spans="1:5" x14ac:dyDescent="0.2">
      <c r="A168"/>
      <c r="E168"/>
    </row>
    <row r="169" spans="1:5" x14ac:dyDescent="0.2">
      <c r="A169"/>
      <c r="E169"/>
    </row>
    <row r="170" spans="1:5" x14ac:dyDescent="0.2">
      <c r="A170"/>
      <c r="E170"/>
    </row>
    <row r="171" spans="1:5" x14ac:dyDescent="0.2">
      <c r="A171"/>
      <c r="E171"/>
    </row>
    <row r="172" spans="1:5" x14ac:dyDescent="0.2">
      <c r="A172"/>
      <c r="E172"/>
    </row>
    <row r="173" spans="1:5" x14ac:dyDescent="0.2">
      <c r="A173"/>
      <c r="E173"/>
    </row>
    <row r="174" spans="1:5" x14ac:dyDescent="0.2">
      <c r="A174"/>
      <c r="D174" s="96"/>
      <c r="E174"/>
    </row>
    <row r="175" spans="1:5" x14ac:dyDescent="0.2">
      <c r="A175"/>
      <c r="D175" s="96"/>
      <c r="E175"/>
    </row>
    <row r="176" spans="1:5" x14ac:dyDescent="0.2">
      <c r="A176"/>
      <c r="D176" s="96"/>
      <c r="E176"/>
    </row>
    <row r="177" spans="1:5" x14ac:dyDescent="0.2">
      <c r="A177"/>
      <c r="D177" s="96"/>
      <c r="E177"/>
    </row>
    <row r="178" spans="1:5" x14ac:dyDescent="0.2">
      <c r="A178"/>
      <c r="D178" s="96"/>
      <c r="E178"/>
    </row>
    <row r="179" spans="1:5" x14ac:dyDescent="0.2">
      <c r="A179"/>
      <c r="D179" s="96"/>
      <c r="E179"/>
    </row>
    <row r="180" spans="1:5" x14ac:dyDescent="0.2">
      <c r="A180"/>
      <c r="D180" s="96"/>
      <c r="E180"/>
    </row>
    <row r="181" spans="1:5" x14ac:dyDescent="0.2">
      <c r="A181"/>
      <c r="D181" s="96"/>
      <c r="E181"/>
    </row>
    <row r="182" spans="1:5" x14ac:dyDescent="0.2">
      <c r="A182"/>
      <c r="D182" s="96"/>
      <c r="E182"/>
    </row>
    <row r="183" spans="1:5" x14ac:dyDescent="0.2">
      <c r="A183"/>
      <c r="D183" s="96"/>
      <c r="E183"/>
    </row>
    <row r="184" spans="1:5" x14ac:dyDescent="0.2">
      <c r="A184"/>
      <c r="D184" s="96"/>
      <c r="E184"/>
    </row>
    <row r="185" spans="1:5" x14ac:dyDescent="0.2">
      <c r="A185"/>
      <c r="D185" s="96"/>
      <c r="E185"/>
    </row>
    <row r="186" spans="1:5" x14ac:dyDescent="0.2">
      <c r="A186"/>
      <c r="D186" s="96"/>
      <c r="E186"/>
    </row>
    <row r="187" spans="1:5" x14ac:dyDescent="0.2">
      <c r="A187"/>
      <c r="D187" s="96"/>
      <c r="E187"/>
    </row>
    <row r="188" spans="1:5" x14ac:dyDescent="0.2">
      <c r="A188"/>
      <c r="D188" s="96"/>
      <c r="E188"/>
    </row>
    <row r="189" spans="1:5" x14ac:dyDescent="0.2">
      <c r="A189"/>
      <c r="D189" s="96"/>
      <c r="E189"/>
    </row>
    <row r="190" spans="1:5" x14ac:dyDescent="0.2">
      <c r="A190"/>
      <c r="D190" s="96"/>
      <c r="E190"/>
    </row>
    <row r="191" spans="1:5" x14ac:dyDescent="0.2">
      <c r="A191"/>
      <c r="D191" s="96"/>
      <c r="E191"/>
    </row>
    <row r="192" spans="1:5" x14ac:dyDescent="0.2">
      <c r="A192"/>
      <c r="D192" s="96"/>
      <c r="E192"/>
    </row>
    <row r="193" spans="1:5" x14ac:dyDescent="0.2">
      <c r="A193"/>
      <c r="D193" s="96"/>
      <c r="E193"/>
    </row>
    <row r="194" spans="1:5" x14ac:dyDescent="0.2">
      <c r="A194"/>
      <c r="D194" s="96"/>
      <c r="E194"/>
    </row>
    <row r="195" spans="1:5" x14ac:dyDescent="0.2">
      <c r="A195"/>
      <c r="D195" s="96"/>
      <c r="E195"/>
    </row>
    <row r="196" spans="1:5" x14ac:dyDescent="0.2">
      <c r="A196"/>
      <c r="D196" s="96"/>
      <c r="E196"/>
    </row>
    <row r="197" spans="1:5" x14ac:dyDescent="0.2">
      <c r="A197"/>
      <c r="D197" s="96"/>
      <c r="E197"/>
    </row>
    <row r="198" spans="1:5" x14ac:dyDescent="0.2">
      <c r="C198" s="3"/>
    </row>
    <row r="199" spans="1:5" x14ac:dyDescent="0.2">
      <c r="C199" s="3"/>
    </row>
    <row r="200" spans="1:5" x14ac:dyDescent="0.2">
      <c r="C200" s="3"/>
    </row>
    <row r="201" spans="1:5" x14ac:dyDescent="0.2">
      <c r="C201" s="3"/>
    </row>
    <row r="203" spans="1:5" x14ac:dyDescent="0.2">
      <c r="A203"/>
      <c r="D203" s="96"/>
      <c r="E203"/>
    </row>
    <row r="204" spans="1:5" x14ac:dyDescent="0.2">
      <c r="A204"/>
      <c r="D204" s="96"/>
      <c r="E204"/>
    </row>
    <row r="205" spans="1:5" x14ac:dyDescent="0.2">
      <c r="A205"/>
      <c r="D205" s="96"/>
      <c r="E205"/>
    </row>
    <row r="206" spans="1:5" x14ac:dyDescent="0.2">
      <c r="A206"/>
      <c r="D206" s="96"/>
      <c r="E206"/>
    </row>
    <row r="207" spans="1:5" x14ac:dyDescent="0.2">
      <c r="A207"/>
      <c r="D207" s="96"/>
      <c r="E207"/>
    </row>
    <row r="208" spans="1:5" x14ac:dyDescent="0.2">
      <c r="A208"/>
      <c r="D208" s="96"/>
      <c r="E208"/>
    </row>
    <row r="209" spans="1:5" x14ac:dyDescent="0.2">
      <c r="A209"/>
      <c r="D209" s="96"/>
      <c r="E209"/>
    </row>
    <row r="210" spans="1:5" x14ac:dyDescent="0.2">
      <c r="A210"/>
      <c r="D210" s="96"/>
      <c r="E210"/>
    </row>
    <row r="211" spans="1:5" x14ac:dyDescent="0.2">
      <c r="A211"/>
      <c r="D211" s="96"/>
      <c r="E211"/>
    </row>
    <row r="212" spans="1:5" x14ac:dyDescent="0.2">
      <c r="A212"/>
      <c r="D212" s="96"/>
      <c r="E212"/>
    </row>
    <row r="213" spans="1:5" x14ac:dyDescent="0.2">
      <c r="A213"/>
      <c r="D213" s="96"/>
      <c r="E213"/>
    </row>
    <row r="214" spans="1:5" x14ac:dyDescent="0.2">
      <c r="A214"/>
      <c r="D214" s="96"/>
      <c r="E214"/>
    </row>
    <row r="215" spans="1:5" x14ac:dyDescent="0.2">
      <c r="A215"/>
      <c r="D215" s="96"/>
      <c r="E215"/>
    </row>
    <row r="216" spans="1:5" x14ac:dyDescent="0.2">
      <c r="A216"/>
      <c r="D216" s="96"/>
      <c r="E216"/>
    </row>
    <row r="217" spans="1:5" x14ac:dyDescent="0.2">
      <c r="A217"/>
      <c r="D217" s="96"/>
      <c r="E217"/>
    </row>
    <row r="218" spans="1:5" x14ac:dyDescent="0.2">
      <c r="A218"/>
      <c r="D218" s="96"/>
      <c r="E218"/>
    </row>
    <row r="219" spans="1:5" x14ac:dyDescent="0.2">
      <c r="A219"/>
      <c r="D219" s="96"/>
      <c r="E219"/>
    </row>
    <row r="220" spans="1:5" x14ac:dyDescent="0.2">
      <c r="A220"/>
      <c r="D220" s="96"/>
      <c r="E220"/>
    </row>
    <row r="221" spans="1:5" x14ac:dyDescent="0.2">
      <c r="A221"/>
      <c r="D221" s="96"/>
      <c r="E221"/>
    </row>
    <row r="222" spans="1:5" x14ac:dyDescent="0.2">
      <c r="A222"/>
      <c r="D222" s="96"/>
      <c r="E222"/>
    </row>
    <row r="223" spans="1:5" x14ac:dyDescent="0.2">
      <c r="A223"/>
      <c r="D223" s="96"/>
      <c r="E223"/>
    </row>
    <row r="224" spans="1:5" x14ac:dyDescent="0.2">
      <c r="A224"/>
      <c r="D224" s="96"/>
      <c r="E224"/>
    </row>
    <row r="225" spans="1:5" x14ac:dyDescent="0.2">
      <c r="A225"/>
      <c r="D225" s="96"/>
      <c r="E225"/>
    </row>
    <row r="226" spans="1:5" x14ac:dyDescent="0.2">
      <c r="A226"/>
      <c r="D226" s="96"/>
      <c r="E226"/>
    </row>
    <row r="227" spans="1:5" x14ac:dyDescent="0.2">
      <c r="A227"/>
      <c r="D227" s="96"/>
      <c r="E227"/>
    </row>
    <row r="228" spans="1:5" x14ac:dyDescent="0.2">
      <c r="A228"/>
      <c r="D228" s="96"/>
      <c r="E228"/>
    </row>
    <row r="229" spans="1:5" x14ac:dyDescent="0.2">
      <c r="A229"/>
      <c r="D229" s="96"/>
      <c r="E229"/>
    </row>
    <row r="230" spans="1:5" x14ac:dyDescent="0.2">
      <c r="A230"/>
      <c r="D230" s="96"/>
      <c r="E230"/>
    </row>
    <row r="231" spans="1:5" x14ac:dyDescent="0.2">
      <c r="A231"/>
      <c r="D231" s="96"/>
      <c r="E231"/>
    </row>
    <row r="232" spans="1:5" x14ac:dyDescent="0.2">
      <c r="A232"/>
      <c r="D232" s="96"/>
      <c r="E232"/>
    </row>
    <row r="233" spans="1:5" x14ac:dyDescent="0.2">
      <c r="A233"/>
      <c r="D233" s="96"/>
      <c r="E233"/>
    </row>
    <row r="234" spans="1:5" x14ac:dyDescent="0.2">
      <c r="A234"/>
      <c r="D234" s="96"/>
      <c r="E234"/>
    </row>
    <row r="235" spans="1:5" x14ac:dyDescent="0.2">
      <c r="A235"/>
      <c r="D235" s="96"/>
      <c r="E235"/>
    </row>
    <row r="236" spans="1:5" x14ac:dyDescent="0.2">
      <c r="A236"/>
      <c r="D236" s="96"/>
      <c r="E236"/>
    </row>
    <row r="237" spans="1:5" x14ac:dyDescent="0.2">
      <c r="A237"/>
      <c r="D237" s="96"/>
      <c r="E237"/>
    </row>
    <row r="238" spans="1:5" x14ac:dyDescent="0.2">
      <c r="A238"/>
      <c r="D238" s="96"/>
      <c r="E238"/>
    </row>
    <row r="239" spans="1:5" x14ac:dyDescent="0.2">
      <c r="A239"/>
      <c r="D239" s="96"/>
      <c r="E239"/>
    </row>
    <row r="240" spans="1:5" x14ac:dyDescent="0.2">
      <c r="A240"/>
      <c r="D240" s="96"/>
      <c r="E240"/>
    </row>
    <row r="241" spans="1:5" x14ac:dyDescent="0.2">
      <c r="A241"/>
      <c r="D241" s="96"/>
      <c r="E241"/>
    </row>
    <row r="242" spans="1:5" x14ac:dyDescent="0.2">
      <c r="A242"/>
      <c r="D242" s="96"/>
      <c r="E242"/>
    </row>
    <row r="243" spans="1:5" x14ac:dyDescent="0.2">
      <c r="A243"/>
      <c r="D243" s="96"/>
      <c r="E243"/>
    </row>
    <row r="244" spans="1:5" x14ac:dyDescent="0.2">
      <c r="A244"/>
      <c r="D244" s="96"/>
      <c r="E244"/>
    </row>
    <row r="245" spans="1:5" x14ac:dyDescent="0.2">
      <c r="A245"/>
      <c r="D245" s="96"/>
      <c r="E245"/>
    </row>
    <row r="246" spans="1:5" x14ac:dyDescent="0.2">
      <c r="A246"/>
      <c r="D246" s="96"/>
      <c r="E246"/>
    </row>
    <row r="247" spans="1:5" x14ac:dyDescent="0.2">
      <c r="A247"/>
      <c r="D247" s="96"/>
      <c r="E247"/>
    </row>
    <row r="248" spans="1:5" x14ac:dyDescent="0.2">
      <c r="A248"/>
      <c r="D248" s="96"/>
      <c r="E248"/>
    </row>
  </sheetData>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248"/>
  <sheetViews>
    <sheetView workbookViewId="0">
      <pane ySplit="3" topLeftCell="A107" activePane="bottomLeft" state="frozen"/>
      <selection pane="bottomLeft" activeCell="C131" sqref="C131"/>
    </sheetView>
  </sheetViews>
  <sheetFormatPr defaultRowHeight="12.75" x14ac:dyDescent="0.2"/>
  <cols>
    <col min="1" max="1" width="14.4257812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426</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41" t="s">
        <v>151</v>
      </c>
      <c r="B3" s="14" t="s">
        <v>5</v>
      </c>
      <c r="C3" s="15" t="s">
        <v>22</v>
      </c>
      <c r="D3" s="146" t="s">
        <v>456</v>
      </c>
      <c r="E3" s="17">
        <f>'Weekly Diet'!E3</f>
        <v>44752</v>
      </c>
      <c r="F3" s="146" t="s">
        <v>456</v>
      </c>
      <c r="G3" s="17">
        <f>E3+1</f>
        <v>44753</v>
      </c>
      <c r="H3" s="146" t="s">
        <v>456</v>
      </c>
      <c r="I3" s="17">
        <f>G3+1</f>
        <v>44754</v>
      </c>
      <c r="J3" s="146" t="s">
        <v>456</v>
      </c>
      <c r="K3" s="17">
        <f>I3+1</f>
        <v>44755</v>
      </c>
      <c r="L3" s="146" t="s">
        <v>456</v>
      </c>
      <c r="M3" s="17">
        <f>K3+1</f>
        <v>44756</v>
      </c>
      <c r="N3" s="146" t="s">
        <v>456</v>
      </c>
      <c r="O3" s="17">
        <f>M3+1</f>
        <v>44757</v>
      </c>
      <c r="P3" s="146" t="s">
        <v>456</v>
      </c>
      <c r="Q3" s="17">
        <f>O3+1</f>
        <v>44758</v>
      </c>
      <c r="R3" s="113"/>
    </row>
    <row r="4" spans="1:19" x14ac:dyDescent="0.2">
      <c r="A4" s="21">
        <v>19</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33">
        <v>31</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33">
        <v>62.64</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0.57999999999999996</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5.6</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v>8.5299999999999994</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1.7</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33">
        <v>27</v>
      </c>
      <c r="B12" s="20">
        <v>120</v>
      </c>
      <c r="C12" s="20" t="s">
        <v>1</v>
      </c>
      <c r="D12" s="77">
        <f>A12*'Weekly Diet'!D12</f>
        <v>27</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2</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7.88</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13</v>
      </c>
      <c r="B15" s="32">
        <v>89</v>
      </c>
      <c r="C15" s="32" t="s">
        <v>26</v>
      </c>
      <c r="D15" s="77">
        <f>IF('Weekly Diet'!D15&gt;0,1,0)</f>
        <v>0</v>
      </c>
      <c r="E15" s="22" t="str">
        <f>'Weekly Diet'!E15</f>
        <v/>
      </c>
      <c r="F15" s="77">
        <f>IF('Weekly Diet'!F15&gt;0,1,0)</f>
        <v>0</v>
      </c>
      <c r="G15" s="22" t="str">
        <f>'Weekly Diet'!G15</f>
        <v/>
      </c>
      <c r="H15" s="77">
        <f>IF('Weekly Diet'!H15&gt;0,1,0)</f>
        <v>0</v>
      </c>
      <c r="I15" s="22" t="str">
        <f>'Weekly Diet'!I15</f>
        <v/>
      </c>
      <c r="J15" s="77">
        <f>IF('Weekly Diet'!J15&gt;0,1,0)</f>
        <v>0</v>
      </c>
      <c r="K15" s="22" t="str">
        <f>'Weekly Diet'!K15</f>
        <v/>
      </c>
      <c r="L15" s="77">
        <f>IF('Weekly Diet'!L15&gt;0,1,0)</f>
        <v>0</v>
      </c>
      <c r="M15" s="22" t="str">
        <f>'Weekly Diet'!M15</f>
        <v/>
      </c>
      <c r="N15" s="77">
        <f>IF('Weekly Diet'!N15&gt;0,1,0)</f>
        <v>0</v>
      </c>
      <c r="O15" s="22" t="str">
        <f>'Weekly Diet'!O15</f>
        <v/>
      </c>
      <c r="P15" s="77">
        <f>IF('Weekly Diet'!P15&gt;0,1,0)</f>
        <v>0</v>
      </c>
      <c r="Q15" s="22" t="str">
        <f>'Weekly Diet'!Q15</f>
        <v/>
      </c>
    </row>
    <row r="16" spans="1:19" x14ac:dyDescent="0.2">
      <c r="A16" s="21">
        <v>0</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0</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9.56</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15</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11</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11</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33">
        <v>52.6</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7.18</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7.1</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0.06</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1</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5.51</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4.1100000000000003</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8.2200000000000006</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3</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0.46</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3.09</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3.38</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1.43</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4.09</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2.19</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3.22</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3.04</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3.57</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13</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33">
        <v>27.42</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0</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12.15</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52.42</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33">
        <v>20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3.11</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33">
        <v>34.57</v>
      </c>
      <c r="B49" s="32">
        <v>130</v>
      </c>
      <c r="C49" s="32" t="s">
        <v>51</v>
      </c>
      <c r="D49" s="77">
        <f>IF('Weekly Diet'!D49&gt;0,1,0)</f>
        <v>0</v>
      </c>
      <c r="E49" s="22" t="str">
        <f>'Weekly Diet'!E49</f>
        <v/>
      </c>
      <c r="F49" s="77">
        <f>IF('Weekly Diet'!F49&gt;0,1,0)</f>
        <v>0</v>
      </c>
      <c r="G49" s="22" t="str">
        <f>'Weekly Diet'!G49</f>
        <v/>
      </c>
      <c r="H49" s="77">
        <f>IF('Weekly Diet'!H49&gt;0,1,0)</f>
        <v>0</v>
      </c>
      <c r="I49" s="22" t="str">
        <f>'Weekly Diet'!I49</f>
        <v/>
      </c>
      <c r="J49" s="77">
        <f>IF('Weekly Diet'!J49&gt;0,1,0)</f>
        <v>0</v>
      </c>
      <c r="K49" s="22" t="str">
        <f>'Weekly Diet'!K49</f>
        <v/>
      </c>
      <c r="L49" s="77">
        <f>IF('Weekly Diet'!L49&gt;0,1,0)</f>
        <v>0</v>
      </c>
      <c r="M49" s="22" t="str">
        <f>'Weekly Diet'!M49</f>
        <v/>
      </c>
      <c r="N49" s="77">
        <f>IF('Weekly Diet'!N49&gt;0,1,0)</f>
        <v>0</v>
      </c>
      <c r="O49" s="22" t="str">
        <f>'Weekly Diet'!O49</f>
        <v/>
      </c>
      <c r="P49" s="77">
        <f>IF('Weekly Diet'!P49&gt;0,1,0)</f>
        <v>0</v>
      </c>
      <c r="Q49" s="22" t="str">
        <f>'Weekly Diet'!Q49</f>
        <v/>
      </c>
    </row>
    <row r="50" spans="1:17" x14ac:dyDescent="0.2">
      <c r="A50" s="21">
        <v>3</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53.83</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3.63</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v>17.600000000000001</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33">
        <v>75.03</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0.72</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19.18</v>
      </c>
      <c r="B56" s="20">
        <v>74</v>
      </c>
      <c r="C56" s="20"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33">
        <v>71.97</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11.63</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5.65</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17.149999999999999</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3.83</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33">
        <v>29.46</v>
      </c>
      <c r="B64" s="3">
        <v>180</v>
      </c>
      <c r="C64" s="2" t="s">
        <v>307</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5.63</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0</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14.66</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12.36</v>
      </c>
      <c r="B69" s="46">
        <v>191</v>
      </c>
      <c r="C69" s="46" t="s">
        <v>162</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7.62</v>
      </c>
      <c r="B70" s="20">
        <v>31</v>
      </c>
      <c r="C70" s="20" t="s">
        <v>150</v>
      </c>
      <c r="D70" s="77">
        <f>A70*'Weekly Diet'!D70</f>
        <v>0</v>
      </c>
      <c r="E70" s="22"/>
      <c r="F70" s="77">
        <f>$A70*'Weekly Diet'!F70</f>
        <v>0</v>
      </c>
      <c r="G70" s="22"/>
      <c r="H70" s="77">
        <f>$A70*'Weekly Diet'!H70</f>
        <v>0</v>
      </c>
      <c r="I70" s="22"/>
      <c r="J70" s="77">
        <f>$A70*'Weekly Diet'!J70</f>
        <v>0</v>
      </c>
      <c r="K70" s="22"/>
      <c r="L70" s="77">
        <f>$A70*'Weekly Diet'!L70</f>
        <v>0</v>
      </c>
      <c r="M70" s="22"/>
      <c r="N70" s="77">
        <f>$A70*'Weekly Diet'!N70</f>
        <v>0</v>
      </c>
      <c r="O70" s="22"/>
      <c r="P70" s="77">
        <f>$A70*'Weekly Diet'!P70</f>
        <v>0</v>
      </c>
      <c r="Q70" s="22"/>
    </row>
    <row r="71" spans="1:17" x14ac:dyDescent="0.2">
      <c r="A71" s="21">
        <v>3.29</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f>74.9-57.6</f>
        <v>17.300000000000004</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33">
        <v>20.13</v>
      </c>
      <c r="B73" s="32">
        <v>116</v>
      </c>
      <c r="C73" s="32" t="s">
        <v>56</v>
      </c>
      <c r="D73" s="77">
        <f>IF('Weekly Diet'!D73&gt;0,1,0)</f>
        <v>0</v>
      </c>
      <c r="E73" s="22" t="str">
        <f>'Weekly Diet'!E73</f>
        <v/>
      </c>
      <c r="F73" s="77">
        <f>IF('Weekly Diet'!F73&gt;0,1,0)</f>
        <v>0</v>
      </c>
      <c r="G73" s="22" t="str">
        <f>'Weekly Diet'!G73</f>
        <v/>
      </c>
      <c r="H73" s="77">
        <f>IF('Weekly Diet'!H73&gt;0,1,0)</f>
        <v>0</v>
      </c>
      <c r="I73" s="22" t="str">
        <f>'Weekly Diet'!I73</f>
        <v/>
      </c>
      <c r="J73" s="77">
        <f>IF('Weekly Diet'!J73&gt;0,1,0)</f>
        <v>0</v>
      </c>
      <c r="K73" s="22" t="str">
        <f>'Weekly Diet'!K73</f>
        <v/>
      </c>
      <c r="L73" s="77">
        <f>IF('Weekly Diet'!L73&gt;0,1,0)</f>
        <v>0</v>
      </c>
      <c r="M73" s="22" t="str">
        <f>'Weekly Diet'!M73</f>
        <v/>
      </c>
      <c r="N73" s="77">
        <f>IF('Weekly Diet'!N73&gt;0,1,0)</f>
        <v>0</v>
      </c>
      <c r="O73" s="22" t="str">
        <f>'Weekly Diet'!O73</f>
        <v/>
      </c>
      <c r="P73" s="77">
        <f>IF('Weekly Diet'!P73&gt;0,1,0)</f>
        <v>0</v>
      </c>
      <c r="Q73" s="22" t="str">
        <f>'Weekly Diet'!Q73</f>
        <v/>
      </c>
    </row>
    <row r="74" spans="1:17" x14ac:dyDescent="0.2">
      <c r="A74" s="21">
        <v>0</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14.98</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9.09</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13</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4.8</v>
      </c>
      <c r="B78" s="2">
        <v>61</v>
      </c>
      <c r="C78" s="171" t="s">
        <v>324</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4.8</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4.97</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58</v>
      </c>
      <c r="B81" s="24">
        <v>366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4.04</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4</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7.49</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21.01</v>
      </c>
      <c r="B85" s="40">
        <v>598</v>
      </c>
      <c r="C85" s="40" t="s">
        <v>189</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3">
        <v>21.26</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28.28</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25.74</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9.34</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13</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12.54</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f>0.13+10.8+3.2</f>
        <v>14.130000000000003</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17.010000000000002</v>
      </c>
      <c r="B93" s="32">
        <v>1014</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33">
        <v>74.67</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7.43</v>
      </c>
      <c r="B95" s="32">
        <v>50</v>
      </c>
      <c r="C95" s="30"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14.45</v>
      </c>
      <c r="B96" s="32">
        <v>80</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9.5399999999999991</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15.23</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33">
        <v>13.12</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33">
        <v>67.7</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33">
        <v>30.15</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33">
        <v>20.13</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33">
        <v>20.71</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4.22</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33">
        <v>33.24</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11.42</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0.2</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v>34</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33">
        <v>79.180000000000007</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33">
        <v>23.51</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3.01</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0</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2.7</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33">
        <v>19.8</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3.35</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3.63</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7.68</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6.84</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18.7</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0</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v>
      </c>
      <c r="B121" s="37">
        <v>190</v>
      </c>
      <c r="C121" s="67" t="s">
        <v>153</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3.89</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13.47</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v>6.8</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0</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5.0599999999999996</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3.98</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33">
        <v>19.309999999999999</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33">
        <v>19.309999999999999</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33">
        <v>19.309999999999999</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33">
        <v>19.309999999999999</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33">
        <v>34</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6.84</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4.57</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4.55</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2.9</v>
      </c>
      <c r="B137" s="78">
        <v>17</v>
      </c>
      <c r="C137" s="78"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78"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9.5</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4.2</v>
      </c>
      <c r="B144">
        <v>16</v>
      </c>
      <c r="C144" t="s">
        <v>122</v>
      </c>
      <c r="D144" s="77">
        <f>A144*'Weekly Diet'!D144</f>
        <v>4.2</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155</v>
      </c>
      <c r="C146" s="122"/>
      <c r="D146" s="126">
        <f>SUM(D4:D145)</f>
        <v>31.2</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31.2</v>
      </c>
    </row>
    <row r="147" spans="1:18" x14ac:dyDescent="0.2">
      <c r="E147"/>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s="96"/>
    </row>
    <row r="161" spans="1:5" x14ac:dyDescent="0.2">
      <c r="A161" s="85"/>
      <c r="B161" s="95"/>
      <c r="C161" s="97"/>
      <c r="E161" s="96"/>
    </row>
    <row r="162" spans="1:5" x14ac:dyDescent="0.2">
      <c r="C162" s="8"/>
      <c r="E162" s="19"/>
    </row>
    <row r="163" spans="1:5" x14ac:dyDescent="0.2">
      <c r="E163"/>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D174" s="96"/>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row>
    <row r="199" spans="3:5" x14ac:dyDescent="0.2">
      <c r="C199" s="3"/>
    </row>
    <row r="200" spans="3:5" x14ac:dyDescent="0.2">
      <c r="C200" s="3"/>
    </row>
    <row r="201" spans="3:5" x14ac:dyDescent="0.2">
      <c r="C201" s="3"/>
    </row>
    <row r="203" spans="3:5" x14ac:dyDescent="0.2">
      <c r="D203" s="96"/>
      <c r="E20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sheetData>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248"/>
  <sheetViews>
    <sheetView workbookViewId="0">
      <pane ySplit="3" topLeftCell="A4" activePane="bottomLeft" state="frozen"/>
      <selection pane="bottomLeft" activeCell="D4" sqref="D4"/>
    </sheetView>
  </sheetViews>
  <sheetFormatPr defaultRowHeight="12.75" x14ac:dyDescent="0.2"/>
  <cols>
    <col min="1" max="1" width="7.710937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427</v>
      </c>
      <c r="B1" s="1"/>
      <c r="C1" s="2"/>
      <c r="E1" s="120"/>
      <c r="F1" s="114" t="s">
        <v>142</v>
      </c>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36" t="s">
        <v>30</v>
      </c>
      <c r="B3" s="14" t="s">
        <v>5</v>
      </c>
      <c r="C3" s="15" t="s">
        <v>22</v>
      </c>
      <c r="D3" s="132" t="s">
        <v>30</v>
      </c>
      <c r="E3" s="17">
        <f>'Weekly Diet'!E3</f>
        <v>44752</v>
      </c>
      <c r="F3" s="132" t="s">
        <v>30</v>
      </c>
      <c r="G3" s="17">
        <f>E3+1</f>
        <v>44753</v>
      </c>
      <c r="H3" s="132" t="s">
        <v>30</v>
      </c>
      <c r="I3" s="17">
        <f>G3+1</f>
        <v>44754</v>
      </c>
      <c r="J3" s="132" t="s">
        <v>30</v>
      </c>
      <c r="K3" s="17">
        <f>I3+1</f>
        <v>44755</v>
      </c>
      <c r="L3" s="132" t="s">
        <v>30</v>
      </c>
      <c r="M3" s="17">
        <f>K3+1</f>
        <v>44756</v>
      </c>
      <c r="N3" s="132" t="s">
        <v>30</v>
      </c>
      <c r="O3" s="17">
        <f>M3+1</f>
        <v>44757</v>
      </c>
      <c r="P3" s="132" t="s">
        <v>30</v>
      </c>
      <c r="Q3" s="17">
        <f>O3+1</f>
        <v>44758</v>
      </c>
      <c r="R3" s="113"/>
    </row>
    <row r="4" spans="1:19" x14ac:dyDescent="0.2">
      <c r="A4" s="21">
        <v>1</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1</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1</v>
      </c>
      <c r="B6" s="27">
        <v>241</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0.2</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0.25</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2</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0</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1</v>
      </c>
      <c r="B12" s="20">
        <v>120</v>
      </c>
      <c r="C12" s="20" t="s">
        <v>1</v>
      </c>
      <c r="D12" s="77">
        <f>A12*'Weekly Diet'!D12</f>
        <v>1</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1</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1</v>
      </c>
      <c r="B14" s="32">
        <v>40</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1</v>
      </c>
      <c r="B15" s="32">
        <v>89</v>
      </c>
      <c r="C15" s="32" t="s">
        <v>26</v>
      </c>
      <c r="D15" s="77">
        <f>IF('Weekly Diet'!D15&gt;0,1,0)</f>
        <v>0</v>
      </c>
      <c r="E15" s="22" t="str">
        <f>'Weekly Diet'!E15</f>
        <v/>
      </c>
      <c r="F15" s="77">
        <f>IF('Weekly Diet'!F15&gt;0,1,0)</f>
        <v>0</v>
      </c>
      <c r="G15" s="22" t="str">
        <f>'Weekly Diet'!G15</f>
        <v/>
      </c>
      <c r="H15" s="77">
        <f>IF('Weekly Diet'!H15&gt;0,1,0)</f>
        <v>0</v>
      </c>
      <c r="I15" s="22" t="str">
        <f>'Weekly Diet'!I15</f>
        <v/>
      </c>
      <c r="J15" s="77">
        <f>IF('Weekly Diet'!J15&gt;0,1,0)</f>
        <v>0</v>
      </c>
      <c r="K15" s="22" t="str">
        <f>'Weekly Diet'!K15</f>
        <v/>
      </c>
      <c r="L15" s="77">
        <f>IF('Weekly Diet'!L15&gt;0,1,0)</f>
        <v>0</v>
      </c>
      <c r="M15" s="22" t="str">
        <f>'Weekly Diet'!M15</f>
        <v/>
      </c>
      <c r="N15" s="77">
        <f>IF('Weekly Diet'!N15&gt;0,1,0)</f>
        <v>0</v>
      </c>
      <c r="O15" s="22" t="str">
        <f>'Weekly Diet'!O15</f>
        <v/>
      </c>
      <c r="P15" s="77">
        <f>IF('Weekly Diet'!P15&gt;0,1,0)</f>
        <v>0</v>
      </c>
      <c r="Q15" s="22" t="str">
        <f>'Weekly Diet'!Q15</f>
        <v/>
      </c>
    </row>
    <row r="16" spans="1:19" x14ac:dyDescent="0.2">
      <c r="A16" s="21">
        <v>0</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0</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1</v>
      </c>
      <c r="B18" s="32">
        <v>43</v>
      </c>
      <c r="C18" s="30"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2</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0</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0</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0</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1.25</v>
      </c>
      <c r="B23" s="32">
        <v>31</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1.25</v>
      </c>
      <c r="B24" s="32">
        <v>80</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1.25</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1.25</v>
      </c>
      <c r="B28" s="32">
        <v>28</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1</v>
      </c>
      <c r="B29" s="32">
        <v>30</v>
      </c>
      <c r="C29" s="32" t="s">
        <v>28</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0.5</v>
      </c>
      <c r="B30" s="32">
        <v>19</v>
      </c>
      <c r="C30" s="32" t="s">
        <v>91</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0</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0</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0</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0</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0</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0</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0</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0</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0</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0.5</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0</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1</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0</v>
      </c>
      <c r="B44" s="56">
        <v>579</v>
      </c>
      <c r="C44" s="56" t="s">
        <v>281</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0.5</v>
      </c>
      <c r="B48" s="32">
        <v>170</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1</v>
      </c>
      <c r="B49" s="32">
        <v>130</v>
      </c>
      <c r="C49" s="32" t="s">
        <v>51</v>
      </c>
      <c r="D49" s="77">
        <f>IF('Weekly Diet'!D49&gt;0,1,0)</f>
        <v>0</v>
      </c>
      <c r="E49" s="22" t="str">
        <f>'Weekly Diet'!E49</f>
        <v/>
      </c>
      <c r="F49" s="77">
        <f>IF('Weekly Diet'!F49&gt;0,1,0)</f>
        <v>0</v>
      </c>
      <c r="G49" s="22" t="str">
        <f>'Weekly Diet'!G49</f>
        <v/>
      </c>
      <c r="H49" s="77">
        <f>IF('Weekly Diet'!H49&gt;0,1,0)</f>
        <v>0</v>
      </c>
      <c r="I49" s="22" t="str">
        <f>'Weekly Diet'!I49</f>
        <v/>
      </c>
      <c r="J49" s="77">
        <f>IF('Weekly Diet'!J49&gt;0,1,0)</f>
        <v>0</v>
      </c>
      <c r="K49" s="22" t="str">
        <f>'Weekly Diet'!K49</f>
        <v/>
      </c>
      <c r="L49" s="77">
        <f>IF('Weekly Diet'!L49&gt;0,1,0)</f>
        <v>0</v>
      </c>
      <c r="M49" s="22" t="str">
        <f>'Weekly Diet'!M49</f>
        <v/>
      </c>
      <c r="N49" s="77">
        <f>IF('Weekly Diet'!N49&gt;0,1,0)</f>
        <v>0</v>
      </c>
      <c r="O49" s="22" t="str">
        <f>'Weekly Diet'!O49</f>
        <v/>
      </c>
      <c r="P49" s="77">
        <f>IF('Weekly Diet'!P49&gt;0,1,0)</f>
        <v>0</v>
      </c>
      <c r="Q49" s="22" t="str">
        <f>'Weekly Diet'!Q49</f>
        <v/>
      </c>
    </row>
    <row r="50" spans="1:17" x14ac:dyDescent="0.2">
      <c r="A50" s="21">
        <v>0</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0</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2</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0</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3.75</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0</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3.5</v>
      </c>
      <c r="B56" s="20">
        <v>74</v>
      </c>
      <c r="C56" s="20"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v>
      </c>
      <c r="B57" s="66">
        <v>85</v>
      </c>
      <c r="C57" s="66" t="s">
        <v>292</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0</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1</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1.25</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1</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0</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0</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1.25</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0</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0.5</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0.25</v>
      </c>
      <c r="B69" s="46">
        <v>191</v>
      </c>
      <c r="C69" s="46" t="s">
        <v>164</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0.7</v>
      </c>
      <c r="B70" s="20">
        <v>31</v>
      </c>
      <c r="C70" s="20" t="s">
        <v>150</v>
      </c>
      <c r="D70" s="77">
        <f>A70*'Weekly Diet'!D70</f>
        <v>0</v>
      </c>
      <c r="E70" s="22"/>
      <c r="F70" s="77">
        <f>$A70*'Weekly Diet'!F70</f>
        <v>0</v>
      </c>
      <c r="G70" s="22"/>
      <c r="H70" s="77">
        <f>$A70*'Weekly Diet'!H70</f>
        <v>0</v>
      </c>
      <c r="I70" s="22"/>
      <c r="J70" s="77">
        <f>$A70*'Weekly Diet'!J70</f>
        <v>0</v>
      </c>
      <c r="K70" s="22"/>
      <c r="L70" s="77">
        <f>$A70*'Weekly Diet'!L70</f>
        <v>0</v>
      </c>
      <c r="M70" s="22"/>
      <c r="N70" s="77">
        <f>$A70*'Weekly Diet'!N70</f>
        <v>0</v>
      </c>
      <c r="O70" s="22"/>
      <c r="P70" s="77">
        <f>$A70*'Weekly Diet'!P70</f>
        <v>0</v>
      </c>
      <c r="Q70" s="22"/>
    </row>
    <row r="71" spans="1:17" x14ac:dyDescent="0.2">
      <c r="A71" s="21">
        <v>1</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1</v>
      </c>
      <c r="B73" s="32">
        <v>116</v>
      </c>
      <c r="C73" s="32" t="s">
        <v>56</v>
      </c>
      <c r="D73" s="77">
        <f>IF('Weekly Diet'!D73&gt;0,1,0)</f>
        <v>0</v>
      </c>
      <c r="E73" s="22" t="str">
        <f>'Weekly Diet'!E73</f>
        <v/>
      </c>
      <c r="F73" s="77">
        <f>IF('Weekly Diet'!F73&gt;0,1,0)</f>
        <v>0</v>
      </c>
      <c r="G73" s="22" t="str">
        <f>'Weekly Diet'!G73</f>
        <v/>
      </c>
      <c r="H73" s="77">
        <f>IF('Weekly Diet'!H73&gt;0,1,0)</f>
        <v>0</v>
      </c>
      <c r="I73" s="22" t="str">
        <f>'Weekly Diet'!I73</f>
        <v/>
      </c>
      <c r="J73" s="77">
        <f>IF('Weekly Diet'!J73&gt;0,1,0)</f>
        <v>0</v>
      </c>
      <c r="K73" s="22" t="str">
        <f>'Weekly Diet'!K73</f>
        <v/>
      </c>
      <c r="L73" s="77">
        <f>IF('Weekly Diet'!L73&gt;0,1,0)</f>
        <v>0</v>
      </c>
      <c r="M73" s="22" t="str">
        <f>'Weekly Diet'!M73</f>
        <v/>
      </c>
      <c r="N73" s="77">
        <f>IF('Weekly Diet'!N73&gt;0,1,0)</f>
        <v>0</v>
      </c>
      <c r="O73" s="22" t="str">
        <f>'Weekly Diet'!O73</f>
        <v/>
      </c>
      <c r="P73" s="77">
        <f>IF('Weekly Diet'!P73&gt;0,1,0)</f>
        <v>0</v>
      </c>
      <c r="Q73" s="22" t="str">
        <f>'Weekly Diet'!Q73</f>
        <v/>
      </c>
    </row>
    <row r="74" spans="1:17" x14ac:dyDescent="0.2">
      <c r="A74" s="21">
        <v>0</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f>100/80</f>
        <v>1.25</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0</v>
      </c>
      <c r="B78" s="2">
        <v>61</v>
      </c>
      <c r="C78" s="171" t="s">
        <v>324</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0</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0</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f>16/40</f>
        <v>0.4</v>
      </c>
      <c r="B81" s="24">
        <v>366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0.5</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0.2</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1</v>
      </c>
      <c r="B84" s="32">
        <v>42</v>
      </c>
      <c r="C84" s="32" t="s">
        <v>135</v>
      </c>
      <c r="D84" s="77">
        <f>A84*'Weekly Diet'!D84</f>
        <v>0</v>
      </c>
      <c r="E84" s="22" t="str">
        <f>'Weekly Diet'!E84</f>
        <v/>
      </c>
      <c r="F84" s="77">
        <f>$A83*'Weekly Diet'!F83</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3</v>
      </c>
      <c r="B85" s="40">
        <v>598</v>
      </c>
      <c r="C85" s="40" t="s">
        <v>186</v>
      </c>
      <c r="D85" s="77">
        <f>A85*'Weekly Diet'!D85</f>
        <v>0</v>
      </c>
      <c r="E85" s="22" t="str">
        <f>'Weekly Diet'!E85</f>
        <v/>
      </c>
      <c r="F85" s="77">
        <f>$A84*'Weekly Diet'!F84</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3</v>
      </c>
      <c r="B86" s="40">
        <v>587</v>
      </c>
      <c r="C86" s="40" t="s">
        <v>188</v>
      </c>
      <c r="D86" s="77">
        <f>A86*'Weekly Diet'!D86</f>
        <v>0</v>
      </c>
      <c r="E86" s="22" t="str">
        <f>'Weekly Diet'!E86</f>
        <v/>
      </c>
      <c r="F86" s="77">
        <f>$A85*'Weekly Diet'!F85</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3</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0</v>
      </c>
      <c r="B88" s="40">
        <v>541</v>
      </c>
      <c r="C88" s="40" t="s">
        <v>208</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1</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1</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1</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v>0</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0.5</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0</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1</v>
      </c>
      <c r="B95" s="32">
        <v>50</v>
      </c>
      <c r="C95" s="32"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1</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1</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1</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1</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0</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0</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1</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1</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1</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1.25</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v>0</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3</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0</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0</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0</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1</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1.25</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f>100/80</f>
        <v>1.25</v>
      </c>
      <c r="B117" s="32">
        <v>32</v>
      </c>
      <c r="C117" s="32"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1</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1.25</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0</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2</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f>100/80</f>
        <v>1.25</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0</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1</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0</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0</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c r="B137" s="78">
        <v>17</v>
      </c>
      <c r="C137" s="78"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78"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v>0</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3">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143</v>
      </c>
      <c r="C146" s="122"/>
      <c r="D146" s="126">
        <f>SUM(D4:D145)</f>
        <v>1</v>
      </c>
      <c r="E146" s="122"/>
      <c r="F146" s="126">
        <f>SUM(F4:F145)</f>
        <v>0</v>
      </c>
      <c r="G146" s="122"/>
      <c r="H146" s="126">
        <f>SUM(H4:H145)</f>
        <v>0</v>
      </c>
      <c r="I146" s="122"/>
      <c r="J146" s="126">
        <f>SUM(J4:J145)</f>
        <v>0</v>
      </c>
      <c r="K146" s="122"/>
      <c r="L146" s="126">
        <f>SUM(L4:L145)</f>
        <v>0</v>
      </c>
      <c r="M146" s="122"/>
      <c r="N146" s="126">
        <f>SUM(N4:N145)</f>
        <v>0</v>
      </c>
      <c r="O146" s="122"/>
      <c r="P146" s="126">
        <f>SUM(P4:P145)</f>
        <v>0</v>
      </c>
      <c r="Q146" s="122"/>
      <c r="R146" s="104">
        <f>SUM(D146:P146)</f>
        <v>1</v>
      </c>
    </row>
    <row r="147" spans="1:18" x14ac:dyDescent="0.2">
      <c r="E147"/>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s="96"/>
    </row>
    <row r="161" spans="1:5" x14ac:dyDescent="0.2">
      <c r="A161" s="85"/>
      <c r="B161" s="95"/>
      <c r="C161" s="97"/>
      <c r="E161" s="96"/>
    </row>
    <row r="162" spans="1:5" x14ac:dyDescent="0.2">
      <c r="C162" s="8"/>
      <c r="E162" s="19"/>
    </row>
    <row r="163" spans="1:5" x14ac:dyDescent="0.2">
      <c r="E163"/>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D174" s="96"/>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row>
    <row r="199" spans="3:5" x14ac:dyDescent="0.2">
      <c r="C199" s="3"/>
    </row>
    <row r="200" spans="3:5" x14ac:dyDescent="0.2">
      <c r="C200" s="3"/>
    </row>
    <row r="201" spans="3:5" x14ac:dyDescent="0.2">
      <c r="C201" s="3"/>
    </row>
    <row r="203" spans="3:5" x14ac:dyDescent="0.2">
      <c r="D203" s="96"/>
      <c r="E20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sheetData>
  <pageMargins left="0.7" right="0.7" top="0.75" bottom="0.75"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249"/>
  <sheetViews>
    <sheetView workbookViewId="0">
      <pane ySplit="3" topLeftCell="A4" activePane="bottomLeft" state="frozen"/>
      <selection pane="bottomLeft" activeCell="E4" sqref="E4"/>
    </sheetView>
  </sheetViews>
  <sheetFormatPr defaultRowHeight="12.75" x14ac:dyDescent="0.2"/>
  <cols>
    <col min="1" max="1" width="7.710937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428</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243</v>
      </c>
      <c r="B3" s="14" t="s">
        <v>5</v>
      </c>
      <c r="C3" s="15" t="s">
        <v>22</v>
      </c>
      <c r="D3" s="146" t="s">
        <v>242</v>
      </c>
      <c r="E3" s="17">
        <f>'Weekly Diet'!E3</f>
        <v>44752</v>
      </c>
      <c r="F3" s="132" t="s">
        <v>242</v>
      </c>
      <c r="G3" s="17">
        <f>E3+1</f>
        <v>44753</v>
      </c>
      <c r="H3" s="132" t="s">
        <v>242</v>
      </c>
      <c r="I3" s="17">
        <f>G3+1</f>
        <v>44754</v>
      </c>
      <c r="J3" s="132" t="s">
        <v>242</v>
      </c>
      <c r="K3" s="17">
        <f>I3+1</f>
        <v>44755</v>
      </c>
      <c r="L3" s="132" t="s">
        <v>242</v>
      </c>
      <c r="M3" s="17">
        <f>K3+1</f>
        <v>44756</v>
      </c>
      <c r="N3" s="132" t="s">
        <v>242</v>
      </c>
      <c r="O3" s="17">
        <f>M3+1</f>
        <v>44757</v>
      </c>
      <c r="P3" s="132" t="s">
        <v>242</v>
      </c>
      <c r="Q3" s="17">
        <f>O3+1</f>
        <v>44758</v>
      </c>
      <c r="R3" s="113" t="s">
        <v>169</v>
      </c>
    </row>
    <row r="4" spans="1:19" x14ac:dyDescent="0.2">
      <c r="A4" s="21">
        <v>4.4000000000000004</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1.6</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1.2</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0</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2.5</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33">
        <v>6.7</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0</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2.6</v>
      </c>
      <c r="B12" s="20">
        <v>120</v>
      </c>
      <c r="C12" s="20" t="s">
        <v>1</v>
      </c>
      <c r="D12" s="77">
        <f>A12*'Weekly Diet'!D12</f>
        <v>2.6</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0.8</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2.7</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4.3</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0</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1</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2.8</v>
      </c>
      <c r="B18" s="32">
        <v>43</v>
      </c>
      <c r="C18" s="30"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33">
        <v>5.3</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33">
        <v>6</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33">
        <v>6</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3.7</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3.3</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2.6</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1.9</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2.2999999999999998</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3</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1.6</v>
      </c>
      <c r="B30" s="32">
        <v>16</v>
      </c>
      <c r="C30" s="32" t="s">
        <v>276</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0</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0</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0</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0</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0</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0</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0</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3.6</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0</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33">
        <v>7.6</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0</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2.4</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8</v>
      </c>
      <c r="B44" s="56">
        <v>579</v>
      </c>
      <c r="C44" s="56" t="s">
        <v>280</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1.1000000000000001</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1</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0.3</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0</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3.1</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0.5</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0</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8</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0</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2.9</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v>
      </c>
      <c r="B57" s="66">
        <v>85</v>
      </c>
      <c r="C57" s="66" t="s">
        <v>292</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33">
        <v>10.7</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1.1000000000000001</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4</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0.9</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1.3</v>
      </c>
      <c r="B63" s="40">
        <v>163</v>
      </c>
      <c r="C63" s="40" t="s">
        <v>295</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0.3</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2</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0</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3</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1.3</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1</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2.1</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1</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33">
        <v>7.9</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0</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1.6</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0.8</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0</v>
      </c>
      <c r="B78" s="2">
        <v>61</v>
      </c>
      <c r="C78" s="171" t="s">
        <v>324</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0</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0</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8.9</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1.8</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3.3</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33">
        <v>6.9</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33">
        <v>10.09</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33">
        <v>8.4</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33">
        <v>10.3</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33">
        <v>14</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1.7</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0.2</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2.2000000000000002</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f>1.6</f>
        <v>1.6</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3.6</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3.2</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1.8</v>
      </c>
      <c r="B95" s="46">
        <v>50</v>
      </c>
      <c r="C95" s="24"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33">
        <v>5.7</v>
      </c>
      <c r="B96" s="32">
        <v>81</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1.5</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3.1</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1.4</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33">
        <v>10.1</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2.9</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1.8</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3.3</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1.8</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2.2000000000000002</v>
      </c>
      <c r="B105" s="139">
        <v>257</v>
      </c>
      <c r="C105" s="139" t="s">
        <v>356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1.4</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3.7</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1.8</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0.04</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0</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0</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2</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1.1000000000000001</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2.2000000000000002</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2</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1.8</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2</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0</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0</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1.2</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4</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1</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0</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2</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0</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0</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0.5</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231</v>
      </c>
      <c r="C146" s="122"/>
      <c r="D146" s="77">
        <f>SUM(D4:D145)</f>
        <v>2.6</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2.6</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49"/>
  <sheetViews>
    <sheetView workbookViewId="0">
      <pane ySplit="3" topLeftCell="A107" activePane="bottomLeft" state="frozen"/>
      <selection pane="bottomLeft" activeCell="C132" sqref="C132"/>
    </sheetView>
  </sheetViews>
  <sheetFormatPr defaultRowHeight="12.75" x14ac:dyDescent="0.2"/>
  <cols>
    <col min="1" max="1" width="10.4257812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429</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62" t="s">
        <v>255</v>
      </c>
      <c r="B3" s="14" t="s">
        <v>5</v>
      </c>
      <c r="C3" s="15" t="s">
        <v>22</v>
      </c>
      <c r="D3" s="146" t="s">
        <v>244</v>
      </c>
      <c r="E3" s="17">
        <f>'Weekly Diet'!E3</f>
        <v>44752</v>
      </c>
      <c r="F3" s="132" t="s">
        <v>244</v>
      </c>
      <c r="G3" s="17">
        <f>E3+1</f>
        <v>44753</v>
      </c>
      <c r="H3" s="132" t="s">
        <v>244</v>
      </c>
      <c r="I3" s="17">
        <f>G3+1</f>
        <v>44754</v>
      </c>
      <c r="J3" s="132" t="s">
        <v>244</v>
      </c>
      <c r="K3" s="17">
        <f>I3+1</f>
        <v>44755</v>
      </c>
      <c r="L3" s="132" t="s">
        <v>244</v>
      </c>
      <c r="M3" s="17">
        <f>K3+1</f>
        <v>44756</v>
      </c>
      <c r="N3" s="132" t="s">
        <v>244</v>
      </c>
      <c r="O3" s="17">
        <f>M3+1</f>
        <v>44757</v>
      </c>
      <c r="P3" s="132" t="s">
        <v>244</v>
      </c>
      <c r="Q3" s="17">
        <f>O3+1</f>
        <v>44758</v>
      </c>
      <c r="R3" s="113" t="s">
        <v>169</v>
      </c>
    </row>
    <row r="4" spans="1:19" x14ac:dyDescent="0.2">
      <c r="A4" s="21">
        <v>155.72</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52.2</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1">
        <v>7.5</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v>55.58</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50.3</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88.77</v>
      </c>
      <c r="B9" s="35">
        <v>15</v>
      </c>
      <c r="C9" s="35" t="s">
        <v>251</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73.23</v>
      </c>
      <c r="B10" s="32">
        <v>250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23.65</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74.91</v>
      </c>
      <c r="B12" s="20">
        <v>120</v>
      </c>
      <c r="C12" s="20" t="s">
        <v>1</v>
      </c>
      <c r="D12" s="77">
        <f>A12*'Weekly Diet'!D12</f>
        <v>74.91</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96.1</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90.32</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1">
        <v>66.94</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1">
        <v>60.08</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45.97</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87.58</v>
      </c>
      <c r="B18" s="32">
        <v>43</v>
      </c>
      <c r="C18" s="30"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88.05</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39.01</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39.01</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25.3</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89.25</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88.9</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15.87</v>
      </c>
      <c r="B25" s="48">
        <v>717</v>
      </c>
      <c r="C25" s="48" t="s">
        <v>264</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56</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92.57</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93</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90.17</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95.43</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51.8</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37.020000000000003</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79.790000000000006</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41.56</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55.22</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29.16</v>
      </c>
      <c r="B36" s="2">
        <v>392</v>
      </c>
      <c r="C36" s="171" t="s">
        <v>422</v>
      </c>
      <c r="D36" s="77">
        <f>A36*'Weekly Diet'!D36</f>
        <v>0</v>
      </c>
      <c r="E36" s="22" t="str">
        <f>'Weekly Diet'!E37</f>
        <v/>
      </c>
      <c r="F36" s="77">
        <f>$A36*'Weekly Diet'!F37</f>
        <v>0</v>
      </c>
      <c r="G36" s="22" t="str">
        <f>'Weekly Diet'!G37</f>
        <v/>
      </c>
      <c r="H36" s="77">
        <f>$A36*'Weekly Diet'!H37</f>
        <v>0</v>
      </c>
      <c r="I36" s="22" t="str">
        <f>'Weekly Diet'!I37</f>
        <v/>
      </c>
      <c r="J36" s="77">
        <f>$A36*'Weekly Diet'!J37</f>
        <v>0</v>
      </c>
      <c r="K36" s="22" t="str">
        <f>'Weekly Diet'!K37</f>
        <v/>
      </c>
      <c r="L36" s="77">
        <f>$A36*'Weekly Diet'!L37</f>
        <v>0</v>
      </c>
      <c r="M36" s="22" t="str">
        <f>'Weekly Diet'!M37</f>
        <v/>
      </c>
      <c r="N36" s="77">
        <f>$A36*'Weekly Diet'!N37</f>
        <v>0</v>
      </c>
      <c r="O36" s="22" t="str">
        <f>'Weekly Diet'!O37</f>
        <v/>
      </c>
      <c r="P36" s="77">
        <f>$A36*'Weekly Diet'!P37</f>
        <v>0</v>
      </c>
      <c r="Q36" s="22" t="str">
        <f>'Weekly Diet'!Q37</f>
        <v/>
      </c>
    </row>
    <row r="37" spans="1:21" x14ac:dyDescent="0.2">
      <c r="A37" s="21">
        <v>50.01</v>
      </c>
      <c r="B37" s="2">
        <v>300</v>
      </c>
      <c r="C37" s="171" t="s">
        <v>440</v>
      </c>
      <c r="D37" s="77">
        <f>A37*'Weekly Diet'!D37</f>
        <v>0</v>
      </c>
      <c r="E37" s="22" t="str">
        <f>'Weekly Diet'!E38</f>
        <v/>
      </c>
      <c r="F37" s="77">
        <f>$A37*'Weekly Diet'!F37</f>
        <v>0</v>
      </c>
      <c r="G37" s="22" t="str">
        <f>'Weekly Diet'!G38</f>
        <v/>
      </c>
      <c r="H37" s="77">
        <f>$A37*'Weekly Diet'!H37</f>
        <v>0</v>
      </c>
      <c r="I37" s="22" t="str">
        <f>'Weekly Diet'!I38</f>
        <v/>
      </c>
      <c r="J37" s="77">
        <f>$A37*'Weekly Diet'!J37</f>
        <v>0</v>
      </c>
      <c r="K37" s="22" t="str">
        <f>'Weekly Diet'!K38</f>
        <v/>
      </c>
      <c r="L37" s="77">
        <f>$A37*'Weekly Diet'!L37</f>
        <v>0</v>
      </c>
      <c r="M37" s="22" t="str">
        <f>'Weekly Diet'!M38</f>
        <v/>
      </c>
      <c r="N37" s="77">
        <f>$A37*'Weekly Diet'!N37</f>
        <v>0</v>
      </c>
      <c r="O37" s="22" t="str">
        <f>'Weekly Diet'!O38</f>
        <v/>
      </c>
      <c r="P37" s="77">
        <f>$A37*'Weekly Diet'!P37</f>
        <v>0</v>
      </c>
      <c r="Q37" s="22" t="str">
        <f>'Weekly Diet'!Q38</f>
        <v/>
      </c>
    </row>
    <row r="38" spans="1:21" x14ac:dyDescent="0.2">
      <c r="A38" s="21">
        <v>71.7</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37.020000000000003</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88.1</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1">
        <v>60.21</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59.45</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66</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1">
        <v>1.25</v>
      </c>
      <c r="B44" s="56">
        <v>579</v>
      </c>
      <c r="C44" s="56" t="s">
        <v>84</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1">
        <v>30</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94.79</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246.89</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57.81</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1.86</v>
      </c>
      <c r="B51" s="34">
        <v>520</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95.23</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73.45</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20.53</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76.150000000000006</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79.11</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80.31</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73.19</v>
      </c>
      <c r="B58" s="66">
        <v>128</v>
      </c>
      <c r="C58" s="66" t="s">
        <v>464</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10.74</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87.7</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90.18</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81.3</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67.27</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59.85</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91.2</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59.7</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83.07</v>
      </c>
      <c r="B67" s="20">
        <v>61</v>
      </c>
      <c r="C67" s="27" t="s">
        <v>311</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63.72</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90.8</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94.61</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1">
        <v>69.64</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53.27</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83.46</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89.82</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88.13</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89.21</v>
      </c>
      <c r="B79" s="2">
        <v>50</v>
      </c>
      <c r="C79" s="171" t="s">
        <v>325</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89.81</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1.8</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91.1</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1">
        <v>3.3</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87.67</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2.41</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1.81</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1.85</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3.3</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89.11</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88.1</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85.97</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1">
        <f>13.7+1.6+59</f>
        <v>74.3</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80.239999999999995</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9.9</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87.87</v>
      </c>
      <c r="B95" s="46">
        <v>50</v>
      </c>
      <c r="C95" s="24"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78.86</v>
      </c>
      <c r="B96" s="32">
        <v>80</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88.9</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83.96</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86</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1">
        <v>10.84</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49.94</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76.98</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75.78</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82.65</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1">
        <v>44.87</v>
      </c>
      <c r="B105" s="139">
        <v>257</v>
      </c>
      <c r="C105" s="139" t="s">
        <v>356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87.23</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74.33</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1"/>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15.43</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72.959999999999994</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6.29</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64.75</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44.55</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113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94.64</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1">
        <v>91.4</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90.95</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91.54</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76.05</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1">
        <v>59.61</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63.36</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94.52</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82.08</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225</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66.7</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93.6</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81.3</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522</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522</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522</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522</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506</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15.98</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35.26</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152</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152</v>
      </c>
      <c r="B136" s="78">
        <v>79</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91.15</v>
      </c>
      <c r="B137" s="78">
        <v>17</v>
      </c>
      <c r="C137" s="159" t="s">
        <v>216</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568</v>
      </c>
      <c r="B138" s="78">
        <v>0</v>
      </c>
      <c r="C138" s="159" t="s">
        <v>383</v>
      </c>
      <c r="D138" s="77">
        <f>A138*'Weekly Diet'!D138</f>
        <v>397.59999999999997</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284</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284</v>
      </c>
      <c r="B141">
        <v>30</v>
      </c>
      <c r="C141" t="s">
        <v>123</v>
      </c>
      <c r="D141" s="77">
        <f>A141*'Weekly Diet'!D141</f>
        <v>284</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284</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284</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228</v>
      </c>
      <c r="C146" s="122"/>
      <c r="D146" s="77">
        <f>SUM(D4:D145)</f>
        <v>756.51</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756.51</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249"/>
  <sheetViews>
    <sheetView workbookViewId="0">
      <pane ySplit="3" topLeftCell="A4" activePane="bottomLeft" state="frozen"/>
      <selection pane="bottomLeft" activeCell="A4" sqref="A4"/>
    </sheetView>
  </sheetViews>
  <sheetFormatPr defaultRowHeight="12.75" x14ac:dyDescent="0.2"/>
  <cols>
    <col min="1" max="1" width="7.7109375" style="60" customWidth="1"/>
    <col min="2" max="2" width="8.85546875" bestFit="1" customWidth="1"/>
    <col min="3" max="3" width="33.7109375" customWidth="1"/>
    <col min="4" max="4" width="6.5703125" style="77" customWidth="1"/>
    <col min="5" max="5" width="12.42578125" style="12" bestFit="1" customWidth="1"/>
    <col min="6" max="6" width="6.5703125" style="96" customWidth="1"/>
    <col min="7" max="7" width="10.7109375" bestFit="1" customWidth="1"/>
    <col min="8" max="8" width="6.5703125" style="96" customWidth="1"/>
    <col min="9" max="9" width="11.42578125" bestFit="1" customWidth="1"/>
    <col min="10" max="10" width="6.5703125" style="96" customWidth="1"/>
    <col min="11" max="11" width="11.140625" bestFit="1" customWidth="1"/>
    <col min="12" max="12" width="6.5703125" style="96" customWidth="1"/>
    <col min="13" max="13" width="11.140625" bestFit="1" customWidth="1"/>
    <col min="14" max="14" width="6.5703125" style="96" customWidth="1"/>
    <col min="15" max="15" width="11.140625" bestFit="1" customWidth="1"/>
    <col min="16" max="16" width="6.5703125" style="96" customWidth="1"/>
    <col min="17" max="17" width="11.140625" bestFit="1" customWidth="1"/>
  </cols>
  <sheetData>
    <row r="1" spans="1:19" ht="15" x14ac:dyDescent="0.2">
      <c r="A1" s="134" t="s">
        <v>430</v>
      </c>
      <c r="B1" s="1"/>
      <c r="C1" s="2"/>
      <c r="E1" s="120"/>
      <c r="F1" s="114"/>
      <c r="G1" s="114"/>
      <c r="H1" s="114"/>
      <c r="I1" s="114"/>
      <c r="J1" s="114"/>
      <c r="K1" s="114"/>
      <c r="L1" s="114"/>
      <c r="M1" s="114"/>
      <c r="N1" s="114"/>
      <c r="O1" s="114"/>
      <c r="P1" s="114"/>
      <c r="Q1" s="114"/>
      <c r="R1" s="114"/>
      <c r="S1" s="114"/>
    </row>
    <row r="2" spans="1:19" x14ac:dyDescent="0.2">
      <c r="A2" s="135"/>
      <c r="B2" s="8"/>
      <c r="C2" s="8"/>
      <c r="D2" s="116"/>
      <c r="E2" s="10" t="str">
        <f>TEXT(E3,"ddd")</f>
        <v>Sun</v>
      </c>
      <c r="F2" s="11"/>
      <c r="G2" s="10" t="str">
        <f>TEXT(G3,"ddd")</f>
        <v>Mon</v>
      </c>
      <c r="H2" s="11"/>
      <c r="I2" s="10" t="str">
        <f>TEXT(I3,"ddd")</f>
        <v>Tue</v>
      </c>
      <c r="J2" s="11"/>
      <c r="K2" s="10" t="str">
        <f>TEXT(K3,"ddd")</f>
        <v>Wed</v>
      </c>
      <c r="L2" s="11"/>
      <c r="M2" s="10" t="str">
        <f>TEXT(M3,"ddd")</f>
        <v>Thu</v>
      </c>
      <c r="N2" s="11"/>
      <c r="O2" s="10" t="str">
        <f>TEXT(O3,"ddd")</f>
        <v>Fri</v>
      </c>
      <c r="P2" s="11"/>
      <c r="Q2" s="10" t="str">
        <f>TEXT(Q3,"ddd")</f>
        <v>Sat</v>
      </c>
    </row>
    <row r="3" spans="1:19" x14ac:dyDescent="0.2">
      <c r="A3" s="147" t="s">
        <v>166</v>
      </c>
      <c r="B3" s="14" t="s">
        <v>5</v>
      </c>
      <c r="C3" s="15" t="s">
        <v>22</v>
      </c>
      <c r="D3" s="146" t="s">
        <v>165</v>
      </c>
      <c r="E3" s="17">
        <f>'Weekly Diet'!E3</f>
        <v>44752</v>
      </c>
      <c r="F3" s="132" t="s">
        <v>165</v>
      </c>
      <c r="G3" s="17">
        <f>E3+1</f>
        <v>44753</v>
      </c>
      <c r="H3" s="132" t="s">
        <v>165</v>
      </c>
      <c r="I3" s="17">
        <f>G3+1</f>
        <v>44754</v>
      </c>
      <c r="J3" s="132" t="s">
        <v>165</v>
      </c>
      <c r="K3" s="17">
        <f>I3+1</f>
        <v>44755</v>
      </c>
      <c r="L3" s="132" t="s">
        <v>165</v>
      </c>
      <c r="M3" s="17">
        <f>K3+1</f>
        <v>44756</v>
      </c>
      <c r="N3" s="132" t="s">
        <v>165</v>
      </c>
      <c r="O3" s="17">
        <f>M3+1</f>
        <v>44757</v>
      </c>
      <c r="P3" s="132" t="s">
        <v>165</v>
      </c>
      <c r="Q3" s="17">
        <f>O3+1</f>
        <v>44758</v>
      </c>
      <c r="R3" s="113" t="s">
        <v>169</v>
      </c>
    </row>
    <row r="4" spans="1:19" x14ac:dyDescent="0.2">
      <c r="A4" s="21">
        <v>0.2</v>
      </c>
      <c r="B4" s="20">
        <v>53</v>
      </c>
      <c r="C4" s="20" t="s">
        <v>0</v>
      </c>
      <c r="D4" s="77">
        <f>$A$4*'Weekly Diet'!D4</f>
        <v>0</v>
      </c>
      <c r="E4" s="22" t="str">
        <f>'Weekly Diet'!E4</f>
        <v/>
      </c>
      <c r="F4" s="77">
        <f>$A$4*'Weekly Diet'!F4</f>
        <v>0</v>
      </c>
      <c r="G4" s="22" t="str">
        <f>'Weekly Diet'!G4</f>
        <v/>
      </c>
      <c r="H4" s="77">
        <f>$A$4*'Weekly Diet'!H4</f>
        <v>0</v>
      </c>
      <c r="I4" s="22" t="str">
        <f>'Weekly Diet'!I4</f>
        <v/>
      </c>
      <c r="J4" s="77">
        <f>$A$4*'Weekly Diet'!J4</f>
        <v>0</v>
      </c>
      <c r="K4" s="22" t="str">
        <f>'Weekly Diet'!K4</f>
        <v/>
      </c>
      <c r="L4" s="77">
        <f>$A$4*'Weekly Diet'!L4</f>
        <v>0</v>
      </c>
      <c r="M4" s="22" t="str">
        <f>'Weekly Diet'!M4</f>
        <v/>
      </c>
      <c r="N4" s="77">
        <f>$A$4*'Weekly Diet'!N4</f>
        <v>0</v>
      </c>
      <c r="O4" s="22" t="str">
        <f>'Weekly Diet'!O4</f>
        <v/>
      </c>
      <c r="P4" s="77">
        <f>$A$4*'Weekly Diet'!P4</f>
        <v>0</v>
      </c>
      <c r="Q4" s="22" t="str">
        <f>'Weekly Diet'!Q4</f>
        <v/>
      </c>
    </row>
    <row r="5" spans="1:19" x14ac:dyDescent="0.2">
      <c r="A5" s="21">
        <v>3.9</v>
      </c>
      <c r="B5" s="24">
        <v>250</v>
      </c>
      <c r="C5" s="24" t="s">
        <v>21</v>
      </c>
      <c r="D5" s="77">
        <f>$A5*'Weekly Diet'!D5</f>
        <v>0</v>
      </c>
      <c r="E5" s="22" t="str">
        <f>'Weekly Diet'!E5</f>
        <v/>
      </c>
      <c r="F5" s="77">
        <f>$A5*'Weekly Diet'!F5</f>
        <v>0</v>
      </c>
      <c r="G5" s="22" t="str">
        <f>'Weekly Diet'!G5</f>
        <v/>
      </c>
      <c r="H5" s="77">
        <f>$A5*'Weekly Diet'!H5</f>
        <v>0</v>
      </c>
      <c r="I5" s="22" t="str">
        <f>'Weekly Diet'!I5</f>
        <v/>
      </c>
      <c r="J5" s="77">
        <f>$A5*'Weekly Diet'!J5</f>
        <v>0</v>
      </c>
      <c r="K5" s="22" t="str">
        <f>'Weekly Diet'!K5</f>
        <v/>
      </c>
      <c r="L5" s="77">
        <f>$A5*'Weekly Diet'!L5</f>
        <v>0</v>
      </c>
      <c r="M5" s="22" t="str">
        <f>'Weekly Diet'!M5</f>
        <v/>
      </c>
      <c r="N5" s="77">
        <f>$A5*'Weekly Diet'!N5</f>
        <v>0</v>
      </c>
      <c r="O5" s="22" t="str">
        <f>'Weekly Diet'!O5</f>
        <v/>
      </c>
      <c r="P5" s="77">
        <f>$A5*'Weekly Diet'!P5</f>
        <v>0</v>
      </c>
      <c r="Q5" s="22" t="str">
        <f>'Weekly Diet'!Q5</f>
        <v/>
      </c>
    </row>
    <row r="6" spans="1:19" x14ac:dyDescent="0.2">
      <c r="A6" s="233">
        <v>2.66</v>
      </c>
      <c r="B6" s="27">
        <v>74</v>
      </c>
      <c r="C6" s="27" t="s">
        <v>197</v>
      </c>
      <c r="D6" s="77">
        <f>A6*'Weekly Diet'!D6</f>
        <v>0</v>
      </c>
      <c r="E6" s="22" t="str">
        <f>'Weekly Diet'!E6</f>
        <v/>
      </c>
      <c r="F6" s="77">
        <f>$A6*'Weekly Diet'!F6</f>
        <v>0</v>
      </c>
      <c r="G6" s="22" t="str">
        <f>'Weekly Diet'!G6</f>
        <v/>
      </c>
      <c r="H6" s="77">
        <f>$A6*'Weekly Diet'!H6</f>
        <v>0</v>
      </c>
      <c r="I6" s="22" t="str">
        <f>'Weekly Diet'!I6</f>
        <v/>
      </c>
      <c r="J6" s="77">
        <f>$A6*'Weekly Diet'!J6</f>
        <v>0</v>
      </c>
      <c r="K6" s="22" t="str">
        <f>'Weekly Diet'!K6</f>
        <v/>
      </c>
      <c r="L6" s="77">
        <f>$A6*'Weekly Diet'!L6</f>
        <v>0</v>
      </c>
      <c r="M6" s="22" t="str">
        <f>'Weekly Diet'!M6</f>
        <v/>
      </c>
      <c r="N6" s="77">
        <f>$A6*'Weekly Diet'!N6</f>
        <v>0</v>
      </c>
      <c r="O6" s="22" t="str">
        <f>'Weekly Diet'!O6</f>
        <v/>
      </c>
      <c r="P6" s="77">
        <f>$A6*'Weekly Diet'!P6</f>
        <v>0</v>
      </c>
      <c r="Q6" s="22" t="str">
        <f>'Weekly Diet'!Q6</f>
        <v/>
      </c>
    </row>
    <row r="7" spans="1:19" x14ac:dyDescent="0.2">
      <c r="A7" s="21">
        <f>2.14*16/100</f>
        <v>0.34240000000000004</v>
      </c>
      <c r="B7" s="30">
        <v>27</v>
      </c>
      <c r="C7" s="30" t="s">
        <v>92</v>
      </c>
      <c r="D7" s="77">
        <f>A7*'Weekly Diet'!D7</f>
        <v>0</v>
      </c>
      <c r="E7" s="22" t="str">
        <f>'Weekly Diet'!E7</f>
        <v/>
      </c>
      <c r="F7" s="77">
        <f>$A7*'Weekly Diet'!F7</f>
        <v>0</v>
      </c>
      <c r="G7" s="22" t="str">
        <f>'Weekly Diet'!G7</f>
        <v/>
      </c>
      <c r="H7" s="77">
        <f>$A7*'Weekly Diet'!H7</f>
        <v>0</v>
      </c>
      <c r="I7" s="22" t="str">
        <f>'Weekly Diet'!I7</f>
        <v/>
      </c>
      <c r="J7" s="77">
        <f>$A7*'Weekly Diet'!J7</f>
        <v>0</v>
      </c>
      <c r="K7" s="22" t="str">
        <f>'Weekly Diet'!K7</f>
        <v/>
      </c>
      <c r="L7" s="77">
        <f>$A7*'Weekly Diet'!L7</f>
        <v>0</v>
      </c>
      <c r="M7" s="22" t="str">
        <f>'Weekly Diet'!M7</f>
        <v/>
      </c>
      <c r="N7" s="77">
        <f>$A7*'Weekly Diet'!N7</f>
        <v>0</v>
      </c>
      <c r="O7" s="22" t="str">
        <f>'Weekly Diet'!O7</f>
        <v/>
      </c>
      <c r="P7" s="77">
        <f>$A7*'Weekly Diet'!P7</f>
        <v>0</v>
      </c>
      <c r="Q7" s="22" t="str">
        <f>'Weekly Diet'!Q7</f>
        <v/>
      </c>
    </row>
    <row r="8" spans="1:19" x14ac:dyDescent="0.2">
      <c r="A8" s="21">
        <v>4.63</v>
      </c>
      <c r="B8" s="35">
        <v>210</v>
      </c>
      <c r="C8" s="35" t="s">
        <v>317</v>
      </c>
      <c r="D8" s="77">
        <f>A8*'Weekly Diet'!D8</f>
        <v>0</v>
      </c>
      <c r="E8" s="22" t="str">
        <f>'Weekly Diet'!E8</f>
        <v/>
      </c>
      <c r="F8" s="77">
        <f>$A8*'Weekly Diet'!F8</f>
        <v>0</v>
      </c>
      <c r="G8" s="22" t="str">
        <f>'Weekly Diet'!G8</f>
        <v/>
      </c>
      <c r="H8" s="77">
        <f>$A8*'Weekly Diet'!H8</f>
        <v>0</v>
      </c>
      <c r="I8" s="22" t="str">
        <f>'Weekly Diet'!I8</f>
        <v/>
      </c>
      <c r="J8" s="77">
        <f>$A8*'Weekly Diet'!J8</f>
        <v>0</v>
      </c>
      <c r="K8" s="22" t="str">
        <f>'Weekly Diet'!K8</f>
        <v/>
      </c>
      <c r="L8" s="77">
        <f>$A8*'Weekly Diet'!L8</f>
        <v>0</v>
      </c>
      <c r="M8" s="22" t="str">
        <f>'Weekly Diet'!M8</f>
        <v/>
      </c>
      <c r="N8" s="77">
        <f>$A8*'Weekly Diet'!N8</f>
        <v>0</v>
      </c>
      <c r="O8" s="22" t="str">
        <f>'Weekly Diet'!O8</f>
        <v/>
      </c>
      <c r="P8" s="77">
        <f>$A8*'Weekly Diet'!P8</f>
        <v>0</v>
      </c>
      <c r="Q8" s="22" t="str">
        <f>'Weekly Diet'!Q8</f>
        <v/>
      </c>
    </row>
    <row r="9" spans="1:19" x14ac:dyDescent="0.2">
      <c r="A9" s="21">
        <v>0.23</v>
      </c>
      <c r="B9" s="35">
        <v>15</v>
      </c>
      <c r="C9" s="35" t="s">
        <v>86</v>
      </c>
      <c r="D9" s="77">
        <f>A9*'Weekly Diet'!D9</f>
        <v>0</v>
      </c>
      <c r="E9" s="22" t="str">
        <f>'Weekly Diet'!E9</f>
        <v/>
      </c>
      <c r="F9" s="77">
        <f>$A9*'Weekly Diet'!F9</f>
        <v>0</v>
      </c>
      <c r="G9" s="22" t="str">
        <f>'Weekly Diet'!G9</f>
        <v/>
      </c>
      <c r="H9" s="77">
        <f>$A9*'Weekly Diet'!H9</f>
        <v>0</v>
      </c>
      <c r="I9" s="22" t="str">
        <f>'Weekly Diet'!I9</f>
        <v/>
      </c>
      <c r="J9" s="77">
        <f>$A9*'Weekly Diet'!J9</f>
        <v>0</v>
      </c>
      <c r="K9" s="22" t="str">
        <f>'Weekly Diet'!K9</f>
        <v/>
      </c>
      <c r="L9" s="77">
        <f>$A9*'Weekly Diet'!L9</f>
        <v>0</v>
      </c>
      <c r="M9" s="22" t="str">
        <f>'Weekly Diet'!M9</f>
        <v/>
      </c>
      <c r="N9" s="77">
        <f>$A9*'Weekly Diet'!N9</f>
        <v>0</v>
      </c>
      <c r="O9" s="22" t="str">
        <f>'Weekly Diet'!O9</f>
        <v/>
      </c>
      <c r="P9" s="77">
        <f>$A9*'Weekly Diet'!P9</f>
        <v>0</v>
      </c>
      <c r="Q9" s="22" t="str">
        <f>'Weekly Diet'!Q9</f>
        <v/>
      </c>
    </row>
    <row r="10" spans="1:19" x14ac:dyDescent="0.2">
      <c r="A10" s="21">
        <v>0.55000000000000004</v>
      </c>
      <c r="B10" s="32">
        <v>160</v>
      </c>
      <c r="C10" s="32" t="s">
        <v>55</v>
      </c>
      <c r="D10" s="77">
        <f>A10*'Weekly Diet'!D10</f>
        <v>0</v>
      </c>
      <c r="E10" s="22" t="str">
        <f>'Weekly Diet'!E10</f>
        <v/>
      </c>
      <c r="F10" s="77">
        <f>$A10*'Weekly Diet'!F10</f>
        <v>0</v>
      </c>
      <c r="G10" s="22" t="str">
        <f>'Weekly Diet'!G10</f>
        <v/>
      </c>
      <c r="H10" s="77">
        <f>$A10*'Weekly Diet'!H10</f>
        <v>0</v>
      </c>
      <c r="I10" s="22" t="str">
        <f>'Weekly Diet'!I10</f>
        <v/>
      </c>
      <c r="J10" s="77">
        <f>$A10*'Weekly Diet'!J10</f>
        <v>0</v>
      </c>
      <c r="K10" s="22" t="str">
        <f>'Weekly Diet'!K10</f>
        <v/>
      </c>
      <c r="L10" s="77">
        <f>$A10*'Weekly Diet'!L10</f>
        <v>0</v>
      </c>
      <c r="M10" s="22" t="str">
        <f>'Weekly Diet'!M10</f>
        <v/>
      </c>
      <c r="N10" s="77">
        <f>$A10*'Weekly Diet'!N10</f>
        <v>0</v>
      </c>
      <c r="O10" s="22" t="str">
        <f>'Weekly Diet'!O10</f>
        <v/>
      </c>
      <c r="P10" s="77">
        <f>$A10*'Weekly Diet'!P10</f>
        <v>0</v>
      </c>
      <c r="Q10" s="22" t="str">
        <f>'Weekly Diet'!Q10</f>
        <v/>
      </c>
    </row>
    <row r="11" spans="1:19" x14ac:dyDescent="0.2">
      <c r="A11" s="21">
        <v>0.95</v>
      </c>
      <c r="B11" s="40">
        <v>468</v>
      </c>
      <c r="C11" s="40" t="s">
        <v>8</v>
      </c>
      <c r="D11" s="77">
        <f>A11*'Weekly Diet'!D11</f>
        <v>0</v>
      </c>
      <c r="E11" s="22" t="str">
        <f>'Weekly Diet'!E11</f>
        <v/>
      </c>
      <c r="F11" s="77">
        <f>$A11*'Weekly Diet'!F11</f>
        <v>0</v>
      </c>
      <c r="G11" s="22" t="str">
        <f>'Weekly Diet'!G11</f>
        <v/>
      </c>
      <c r="H11" s="77">
        <f>$A11*'Weekly Diet'!H11</f>
        <v>0</v>
      </c>
      <c r="I11" s="22" t="str">
        <f>'Weekly Diet'!I11</f>
        <v/>
      </c>
      <c r="J11" s="77">
        <f>$A11*'Weekly Diet'!J11</f>
        <v>0</v>
      </c>
      <c r="K11" s="22" t="str">
        <f>'Weekly Diet'!K11</f>
        <v/>
      </c>
      <c r="L11" s="77">
        <f>$A11*'Weekly Diet'!L11</f>
        <v>0</v>
      </c>
      <c r="M11" s="22" t="str">
        <f>'Weekly Diet'!M11</f>
        <v/>
      </c>
      <c r="N11" s="77">
        <f>$A11*'Weekly Diet'!N11</f>
        <v>0</v>
      </c>
      <c r="O11" s="22" t="str">
        <f>'Weekly Diet'!O11</f>
        <v/>
      </c>
      <c r="P11" s="77">
        <f>$A11*'Weekly Diet'!P11</f>
        <v>0</v>
      </c>
      <c r="Q11" s="22" t="str">
        <f>'Weekly Diet'!Q11</f>
        <v/>
      </c>
    </row>
    <row r="12" spans="1:19" x14ac:dyDescent="0.2">
      <c r="A12" s="21">
        <v>0.3</v>
      </c>
      <c r="B12" s="20">
        <v>120</v>
      </c>
      <c r="C12" s="20" t="s">
        <v>1</v>
      </c>
      <c r="D12" s="77">
        <f>A12*'Weekly Diet'!D12</f>
        <v>0.3</v>
      </c>
      <c r="E12" s="22">
        <f>'Weekly Diet'!E12</f>
        <v>89</v>
      </c>
      <c r="F12" s="77">
        <f>$A12*'Weekly Diet'!F12</f>
        <v>0</v>
      </c>
      <c r="G12" s="22" t="str">
        <f>'Weekly Diet'!G12</f>
        <v/>
      </c>
      <c r="H12" s="77">
        <f>$A12*'Weekly Diet'!H12</f>
        <v>0</v>
      </c>
      <c r="I12" s="22" t="str">
        <f>'Weekly Diet'!I12</f>
        <v/>
      </c>
      <c r="J12" s="77">
        <f>$A12*'Weekly Diet'!J12</f>
        <v>0</v>
      </c>
      <c r="K12" s="22" t="str">
        <f>'Weekly Diet'!K12</f>
        <v/>
      </c>
      <c r="L12" s="77">
        <f>$A12*'Weekly Diet'!L12</f>
        <v>0</v>
      </c>
      <c r="M12" s="22" t="str">
        <f>'Weekly Diet'!M12</f>
        <v/>
      </c>
      <c r="N12" s="77">
        <f>$A12*'Weekly Diet'!N12</f>
        <v>0</v>
      </c>
      <c r="O12" s="22" t="str">
        <f>'Weekly Diet'!O12</f>
        <v/>
      </c>
      <c r="P12" s="77">
        <f>$A12*'Weekly Diet'!P12</f>
        <v>0</v>
      </c>
      <c r="Q12" s="22" t="str">
        <f>'Weekly Diet'!Q12</f>
        <v/>
      </c>
    </row>
    <row r="13" spans="1:19" x14ac:dyDescent="0.2">
      <c r="A13" s="21">
        <v>0.9</v>
      </c>
      <c r="B13" s="32">
        <v>30</v>
      </c>
      <c r="C13" s="32" t="s">
        <v>100</v>
      </c>
      <c r="D13" s="77">
        <f>A13*'Weekly Diet'!D13</f>
        <v>0</v>
      </c>
      <c r="E13" s="22" t="str">
        <f>'Weekly Diet'!E13</f>
        <v/>
      </c>
      <c r="F13" s="77">
        <f>$A13*'Weekly Diet'!F13</f>
        <v>0</v>
      </c>
      <c r="G13" s="22" t="str">
        <f>'Weekly Diet'!G13</f>
        <v/>
      </c>
      <c r="H13" s="77">
        <f>$A13*'Weekly Diet'!H13</f>
        <v>0</v>
      </c>
      <c r="I13" s="22" t="str">
        <f>'Weekly Diet'!I13</f>
        <v/>
      </c>
      <c r="J13" s="77">
        <f>$A13*'Weekly Diet'!J13</f>
        <v>0</v>
      </c>
      <c r="K13" s="22" t="str">
        <f>'Weekly Diet'!K13</f>
        <v/>
      </c>
      <c r="L13" s="77">
        <f>$A13*'Weekly Diet'!L13</f>
        <v>0</v>
      </c>
      <c r="M13" s="22" t="str">
        <f>'Weekly Diet'!M13</f>
        <v/>
      </c>
      <c r="N13" s="77">
        <f>$A13*'Weekly Diet'!N13</f>
        <v>0</v>
      </c>
      <c r="O13" s="22" t="str">
        <f>'Weekly Diet'!O13</f>
        <v/>
      </c>
      <c r="P13" s="77">
        <f>$A13*'Weekly Diet'!P13</f>
        <v>0</v>
      </c>
      <c r="Q13" s="22" t="str">
        <f>'Weekly Diet'!Q13</f>
        <v/>
      </c>
    </row>
    <row r="14" spans="1:19" x14ac:dyDescent="0.2">
      <c r="A14" s="21">
        <v>0.65</v>
      </c>
      <c r="B14" s="32">
        <v>35</v>
      </c>
      <c r="C14" s="32" t="s">
        <v>39</v>
      </c>
      <c r="D14" s="77">
        <f>A14*'Weekly Diet'!D14</f>
        <v>0</v>
      </c>
      <c r="E14" s="22" t="str">
        <f>'Weekly Diet'!E14</f>
        <v/>
      </c>
      <c r="F14" s="77">
        <f>$A14*'Weekly Diet'!F14</f>
        <v>0</v>
      </c>
      <c r="G14" s="22" t="str">
        <f>'Weekly Diet'!G14</f>
        <v/>
      </c>
      <c r="H14" s="77">
        <f>$A14*'Weekly Diet'!H14</f>
        <v>0</v>
      </c>
      <c r="I14" s="22" t="str">
        <f>'Weekly Diet'!I14</f>
        <v/>
      </c>
      <c r="J14" s="77">
        <f>$A14*'Weekly Diet'!J14</f>
        <v>0</v>
      </c>
      <c r="K14" s="22" t="str">
        <f>'Weekly Diet'!K14</f>
        <v/>
      </c>
      <c r="L14" s="77">
        <f>$A14*'Weekly Diet'!L14</f>
        <v>0</v>
      </c>
      <c r="M14" s="22" t="str">
        <f>'Weekly Diet'!M14</f>
        <v/>
      </c>
      <c r="N14" s="77">
        <f>$A14*'Weekly Diet'!N14</f>
        <v>0</v>
      </c>
      <c r="O14" s="22" t="str">
        <f>'Weekly Diet'!O14</f>
        <v/>
      </c>
      <c r="P14" s="77">
        <f>$A14*'Weekly Diet'!P14</f>
        <v>0</v>
      </c>
      <c r="Q14" s="22" t="str">
        <f>'Weekly Diet'!Q14</f>
        <v/>
      </c>
    </row>
    <row r="15" spans="1:19" x14ac:dyDescent="0.2">
      <c r="A15" s="233">
        <v>2</v>
      </c>
      <c r="B15" s="32">
        <v>89</v>
      </c>
      <c r="C15" s="32" t="s">
        <v>26</v>
      </c>
      <c r="D15" s="77">
        <f>A15*'Weekly Diet'!D15</f>
        <v>0</v>
      </c>
      <c r="E15" s="22" t="str">
        <f>'Weekly Diet'!E15</f>
        <v/>
      </c>
      <c r="F15" s="77">
        <f>$A15*'Weekly Diet'!F15</f>
        <v>0</v>
      </c>
      <c r="G15" s="22" t="str">
        <f>'Weekly Diet'!G15</f>
        <v/>
      </c>
      <c r="H15" s="77">
        <f>$A15*'Weekly Diet'!H15</f>
        <v>0</v>
      </c>
      <c r="I15" s="22" t="str">
        <f>'Weekly Diet'!I15</f>
        <v/>
      </c>
      <c r="J15" s="77">
        <f>$A15*'Weekly Diet'!J15</f>
        <v>0</v>
      </c>
      <c r="K15" s="22" t="str">
        <f>'Weekly Diet'!K15</f>
        <v/>
      </c>
      <c r="L15" s="77">
        <f>$A15*'Weekly Diet'!L15</f>
        <v>0</v>
      </c>
      <c r="M15" s="22" t="str">
        <f>'Weekly Diet'!M15</f>
        <v/>
      </c>
      <c r="N15" s="77">
        <f>$A15*'Weekly Diet'!N15</f>
        <v>0</v>
      </c>
      <c r="O15" s="22" t="str">
        <f>'Weekly Diet'!O15</f>
        <v/>
      </c>
      <c r="P15" s="77">
        <f>$A15*'Weekly Diet'!P15</f>
        <v>0</v>
      </c>
      <c r="Q15" s="22" t="str">
        <f>'Weekly Diet'!Q15</f>
        <v/>
      </c>
    </row>
    <row r="16" spans="1:19" x14ac:dyDescent="0.2">
      <c r="A16" s="233">
        <v>2.6</v>
      </c>
      <c r="B16" s="40">
        <v>260</v>
      </c>
      <c r="C16" s="40" t="s">
        <v>87</v>
      </c>
      <c r="D16" s="77">
        <f>A16*'Weekly Diet'!D16</f>
        <v>0</v>
      </c>
      <c r="E16" s="22" t="str">
        <f>'Weekly Diet'!E16</f>
        <v/>
      </c>
      <c r="F16" s="77">
        <f>$A16*'Weekly Diet'!F16</f>
        <v>0</v>
      </c>
      <c r="G16" s="22" t="str">
        <f>'Weekly Diet'!G16</f>
        <v/>
      </c>
      <c r="H16" s="77">
        <f>$A16*'Weekly Diet'!H16</f>
        <v>0</v>
      </c>
      <c r="I16" s="22" t="str">
        <f>'Weekly Diet'!I16</f>
        <v/>
      </c>
      <c r="J16" s="77">
        <f>$A16*'Weekly Diet'!J16</f>
        <v>0</v>
      </c>
      <c r="K16" s="22" t="str">
        <f>'Weekly Diet'!K16</f>
        <v/>
      </c>
      <c r="L16" s="77">
        <f>$A16*'Weekly Diet'!L16</f>
        <v>0</v>
      </c>
      <c r="M16" s="22" t="str">
        <f>'Weekly Diet'!M16</f>
        <v/>
      </c>
      <c r="N16" s="77">
        <f>$A16*'Weekly Diet'!N16</f>
        <v>0</v>
      </c>
      <c r="O16" s="22" t="str">
        <f>'Weekly Diet'!O16</f>
        <v/>
      </c>
      <c r="P16" s="77">
        <f>$A16*'Weekly Diet'!P16</f>
        <v>0</v>
      </c>
      <c r="Q16" s="22" t="str">
        <f>'Weekly Diet'!Q16</f>
        <v/>
      </c>
    </row>
    <row r="17" spans="1:17" x14ac:dyDescent="0.2">
      <c r="A17" s="21">
        <v>1.79</v>
      </c>
      <c r="B17" s="40">
        <v>282</v>
      </c>
      <c r="C17" s="40" t="s">
        <v>54</v>
      </c>
      <c r="D17" s="77">
        <f>A17*'Weekly Diet'!D17</f>
        <v>0</v>
      </c>
      <c r="E17" s="22" t="str">
        <f>'Weekly Diet'!E17</f>
        <v/>
      </c>
      <c r="F17" s="77">
        <f>$A17*'Weekly Diet'!F17</f>
        <v>0</v>
      </c>
      <c r="G17" s="22" t="str">
        <f>'Weekly Diet'!G17</f>
        <v/>
      </c>
      <c r="H17" s="77">
        <f>$A17*'Weekly Diet'!H17</f>
        <v>0</v>
      </c>
      <c r="I17" s="22" t="str">
        <f>'Weekly Diet'!I17</f>
        <v/>
      </c>
      <c r="J17" s="77">
        <f>$A17*'Weekly Diet'!J17</f>
        <v>0</v>
      </c>
      <c r="K17" s="22" t="str">
        <f>'Weekly Diet'!K17</f>
        <v/>
      </c>
      <c r="L17" s="77">
        <f>$A17*'Weekly Diet'!L17</f>
        <v>0</v>
      </c>
      <c r="M17" s="22" t="str">
        <f>'Weekly Diet'!M17</f>
        <v/>
      </c>
      <c r="N17" s="77">
        <f>$A17*'Weekly Diet'!N17</f>
        <v>0</v>
      </c>
      <c r="O17" s="22" t="str">
        <f>'Weekly Diet'!O17</f>
        <v/>
      </c>
      <c r="P17" s="77">
        <f>$A17*'Weekly Diet'!P17</f>
        <v>0</v>
      </c>
      <c r="Q17" s="22" t="str">
        <f>'Weekly Diet'!Q17</f>
        <v/>
      </c>
    </row>
    <row r="18" spans="1:17" x14ac:dyDescent="0.2">
      <c r="A18" s="21">
        <v>0.8</v>
      </c>
      <c r="B18" s="32">
        <v>43</v>
      </c>
      <c r="C18" s="32" t="s">
        <v>399</v>
      </c>
      <c r="D18" s="77">
        <f>A18*'Weekly Diet'!D18</f>
        <v>0</v>
      </c>
      <c r="E18" s="22" t="str">
        <f>'Weekly Diet'!E18</f>
        <v/>
      </c>
      <c r="F18" s="77">
        <f>$A18*'Weekly Diet'!F18</f>
        <v>0</v>
      </c>
      <c r="G18" s="22" t="str">
        <f>'Weekly Diet'!G18</f>
        <v/>
      </c>
      <c r="H18" s="77">
        <f>$A18*'Weekly Diet'!H18</f>
        <v>0</v>
      </c>
      <c r="I18" s="22" t="str">
        <f>'Weekly Diet'!I18</f>
        <v/>
      </c>
      <c r="J18" s="77">
        <f>$A18*'Weekly Diet'!J18</f>
        <v>0</v>
      </c>
      <c r="K18" s="22" t="str">
        <f>'Weekly Diet'!K18</f>
        <v/>
      </c>
      <c r="L18" s="77">
        <f>$A18*'Weekly Diet'!L18</f>
        <v>0</v>
      </c>
      <c r="M18" s="22" t="str">
        <f>'Weekly Diet'!M18</f>
        <v/>
      </c>
      <c r="N18" s="77">
        <f>$A18*'Weekly Diet'!N18</f>
        <v>0</v>
      </c>
      <c r="O18" s="22" t="str">
        <f>'Weekly Diet'!O18</f>
        <v/>
      </c>
      <c r="P18" s="77">
        <f>$A18*'Weekly Diet'!P18</f>
        <v>0</v>
      </c>
      <c r="Q18" s="22" t="str">
        <f>'Weekly Diet'!Q18</f>
        <v/>
      </c>
    </row>
    <row r="19" spans="1:17" x14ac:dyDescent="0.2">
      <c r="A19" s="21">
        <v>0.6</v>
      </c>
      <c r="B19" s="20">
        <v>62</v>
      </c>
      <c r="C19" s="20" t="s">
        <v>80</v>
      </c>
      <c r="D19" s="77">
        <f>A19*'Weekly Diet'!D19</f>
        <v>0</v>
      </c>
      <c r="E19" s="22" t="str">
        <f>'Weekly Diet'!E19</f>
        <v/>
      </c>
      <c r="F19" s="77">
        <f>$A19*'Weekly Diet'!F19</f>
        <v>0</v>
      </c>
      <c r="G19" s="22" t="str">
        <f>'Weekly Diet'!G19</f>
        <v/>
      </c>
      <c r="H19" s="77">
        <f>$A19*'Weekly Diet'!H19</f>
        <v>0</v>
      </c>
      <c r="I19" s="22" t="str">
        <f>'Weekly Diet'!I19</f>
        <v/>
      </c>
      <c r="J19" s="77">
        <f>$A19*'Weekly Diet'!J19</f>
        <v>0</v>
      </c>
      <c r="K19" s="22" t="str">
        <f>'Weekly Diet'!K19</f>
        <v/>
      </c>
      <c r="L19" s="77">
        <f>$A19*'Weekly Diet'!L19</f>
        <v>0</v>
      </c>
      <c r="M19" s="22" t="str">
        <f>'Weekly Diet'!M19</f>
        <v/>
      </c>
      <c r="N19" s="77">
        <f>$A19*'Weekly Diet'!N19</f>
        <v>0</v>
      </c>
      <c r="O19" s="22" t="str">
        <f>'Weekly Diet'!O19</f>
        <v/>
      </c>
      <c r="P19" s="77">
        <f>$A19*'Weekly Diet'!P19</f>
        <v>0</v>
      </c>
      <c r="Q19" s="22" t="str">
        <f>'Weekly Diet'!Q19</f>
        <v/>
      </c>
    </row>
    <row r="20" spans="1:17" x14ac:dyDescent="0.2">
      <c r="A20" s="21">
        <v>1</v>
      </c>
      <c r="B20" s="24">
        <v>252</v>
      </c>
      <c r="C20" s="24" t="s">
        <v>12</v>
      </c>
      <c r="D20" s="77">
        <f>A20*'Weekly Diet'!D20</f>
        <v>0</v>
      </c>
      <c r="E20" s="22" t="str">
        <f>'Weekly Diet'!E20</f>
        <v/>
      </c>
      <c r="F20" s="77">
        <f>$A20*'Weekly Diet'!F20</f>
        <v>0</v>
      </c>
      <c r="G20" s="22" t="str">
        <f>'Weekly Diet'!G20</f>
        <v/>
      </c>
      <c r="H20" s="77">
        <f>$A20*'Weekly Diet'!H20</f>
        <v>0</v>
      </c>
      <c r="I20" s="22" t="str">
        <f>'Weekly Diet'!I20</f>
        <v/>
      </c>
      <c r="J20" s="77">
        <f>$A20*'Weekly Diet'!J20</f>
        <v>0</v>
      </c>
      <c r="K20" s="22" t="str">
        <f>'Weekly Diet'!K20</f>
        <v/>
      </c>
      <c r="L20" s="77">
        <f>$A20*'Weekly Diet'!L20</f>
        <v>0</v>
      </c>
      <c r="M20" s="22" t="str">
        <f>'Weekly Diet'!M20</f>
        <v/>
      </c>
      <c r="N20" s="77">
        <f>$A20*'Weekly Diet'!N20</f>
        <v>0</v>
      </c>
      <c r="O20" s="22" t="str">
        <f>'Weekly Diet'!O20</f>
        <v/>
      </c>
      <c r="P20" s="77">
        <f>$A20*'Weekly Diet'!P20</f>
        <v>0</v>
      </c>
      <c r="Q20" s="22" t="str">
        <f>'Weekly Diet'!Q20</f>
        <v/>
      </c>
    </row>
    <row r="21" spans="1:17" x14ac:dyDescent="0.2">
      <c r="A21" s="21">
        <v>1.1000000000000001</v>
      </c>
      <c r="B21" s="46">
        <v>279</v>
      </c>
      <c r="C21" s="46" t="s">
        <v>68</v>
      </c>
      <c r="D21" s="77">
        <f>A21*'Weekly Diet'!D21</f>
        <v>0</v>
      </c>
      <c r="E21" s="22" t="str">
        <f>'Weekly Diet'!E21</f>
        <v/>
      </c>
      <c r="F21" s="77">
        <f>$A21*'Weekly Diet'!F21</f>
        <v>0</v>
      </c>
      <c r="G21" s="22" t="str">
        <f>'Weekly Diet'!G21</f>
        <v/>
      </c>
      <c r="H21" s="77">
        <f>$A21*'Weekly Diet'!H21</f>
        <v>0</v>
      </c>
      <c r="I21" s="22" t="str">
        <f>'Weekly Diet'!I21</f>
        <v/>
      </c>
      <c r="J21" s="77">
        <f>$A21*'Weekly Diet'!J21</f>
        <v>0</v>
      </c>
      <c r="K21" s="22" t="str">
        <f>'Weekly Diet'!K21</f>
        <v/>
      </c>
      <c r="L21" s="77">
        <f>$A21*'Weekly Diet'!L21</f>
        <v>0</v>
      </c>
      <c r="M21" s="22" t="str">
        <f>'Weekly Diet'!M21</f>
        <v/>
      </c>
      <c r="N21" s="77">
        <f>$A21*'Weekly Diet'!N21</f>
        <v>0</v>
      </c>
      <c r="O21" s="22" t="str">
        <f>'Weekly Diet'!O21</f>
        <v/>
      </c>
      <c r="P21" s="77">
        <f>$A21*'Weekly Diet'!P21</f>
        <v>0</v>
      </c>
      <c r="Q21" s="22" t="str">
        <f>'Weekly Diet'!Q21</f>
        <v/>
      </c>
    </row>
    <row r="22" spans="1:17" x14ac:dyDescent="0.2">
      <c r="A22" s="21">
        <v>1.9</v>
      </c>
      <c r="B22" s="46">
        <v>280</v>
      </c>
      <c r="C22" s="46" t="s">
        <v>76</v>
      </c>
      <c r="D22" s="77">
        <f>A22*'Weekly Diet'!D22</f>
        <v>0</v>
      </c>
      <c r="E22" s="22" t="str">
        <f>'Weekly Diet'!E22</f>
        <v/>
      </c>
      <c r="F22" s="77">
        <f>$A22*'Weekly Diet'!F22</f>
        <v>0</v>
      </c>
      <c r="G22" s="22" t="str">
        <f>'Weekly Diet'!G22</f>
        <v/>
      </c>
      <c r="H22" s="77">
        <f>$A22*'Weekly Diet'!H22</f>
        <v>0</v>
      </c>
      <c r="I22" s="22" t="str">
        <f>'Weekly Diet'!I22</f>
        <v/>
      </c>
      <c r="J22" s="77">
        <f>$A22*'Weekly Diet'!J22</f>
        <v>0</v>
      </c>
      <c r="K22" s="22" t="str">
        <f>'Weekly Diet'!K22</f>
        <v/>
      </c>
      <c r="L22" s="77">
        <f>$A22*'Weekly Diet'!L22</f>
        <v>0</v>
      </c>
      <c r="M22" s="22" t="str">
        <f>'Weekly Diet'!M22</f>
        <v/>
      </c>
      <c r="N22" s="77">
        <f>$A22*'Weekly Diet'!N22</f>
        <v>0</v>
      </c>
      <c r="O22" s="22" t="str">
        <f>'Weekly Diet'!O22</f>
        <v/>
      </c>
      <c r="P22" s="77">
        <f>$A22*'Weekly Diet'!P22</f>
        <v>0</v>
      </c>
      <c r="Q22" s="22" t="str">
        <f>'Weekly Diet'!Q22</f>
        <v/>
      </c>
    </row>
    <row r="23" spans="1:17" x14ac:dyDescent="0.2">
      <c r="A23" s="21">
        <v>0.73</v>
      </c>
      <c r="B23" s="32">
        <v>35</v>
      </c>
      <c r="C23" s="32" t="s">
        <v>173</v>
      </c>
      <c r="D23" s="77">
        <f>A23*'Weekly Diet'!D23</f>
        <v>0</v>
      </c>
      <c r="E23" s="22" t="str">
        <f>'Weekly Diet'!E23</f>
        <v/>
      </c>
      <c r="F23" s="77">
        <f>$A23*'Weekly Diet'!F23</f>
        <v>0</v>
      </c>
      <c r="G23" s="22" t="str">
        <f>'Weekly Diet'!G23</f>
        <v/>
      </c>
      <c r="H23" s="77">
        <f>$A23*'Weekly Diet'!H23</f>
        <v>0</v>
      </c>
      <c r="I23" s="22" t="str">
        <f>'Weekly Diet'!I23</f>
        <v/>
      </c>
      <c r="J23" s="77">
        <f>$A23*'Weekly Diet'!J23</f>
        <v>0</v>
      </c>
      <c r="K23" s="22" t="str">
        <f>'Weekly Diet'!K23</f>
        <v/>
      </c>
      <c r="L23" s="77">
        <f>$A23*'Weekly Diet'!L23</f>
        <v>0</v>
      </c>
      <c r="M23" s="22" t="str">
        <f>'Weekly Diet'!M23</f>
        <v/>
      </c>
      <c r="N23" s="77">
        <f>$A23*'Weekly Diet'!N23</f>
        <v>0</v>
      </c>
      <c r="O23" s="22" t="str">
        <f>'Weekly Diet'!O23</f>
        <v/>
      </c>
      <c r="P23" s="77">
        <f>$A23*'Weekly Diet'!P23</f>
        <v>0</v>
      </c>
      <c r="Q23" s="22" t="str">
        <f>'Weekly Diet'!Q23</f>
        <v/>
      </c>
    </row>
    <row r="24" spans="1:17" x14ac:dyDescent="0.2">
      <c r="A24" s="21">
        <v>1.2</v>
      </c>
      <c r="B24" s="32">
        <v>36</v>
      </c>
      <c r="C24" s="32" t="s">
        <v>177</v>
      </c>
      <c r="D24" s="77">
        <f>A24*'Weekly Diet'!D24</f>
        <v>0</v>
      </c>
      <c r="E24" s="22" t="str">
        <f>'Weekly Diet'!E24</f>
        <v/>
      </c>
      <c r="F24" s="77">
        <f>$A24*'Weekly Diet'!F24</f>
        <v>0</v>
      </c>
      <c r="G24" s="22" t="str">
        <f>'Weekly Diet'!G24</f>
        <v/>
      </c>
      <c r="H24" s="77">
        <f>$A24*'Weekly Diet'!H24</f>
        <v>0</v>
      </c>
      <c r="I24" s="22" t="str">
        <f>'Weekly Diet'!I24</f>
        <v/>
      </c>
      <c r="J24" s="77">
        <f>$A24*'Weekly Diet'!J24</f>
        <v>0</v>
      </c>
      <c r="K24" s="22" t="str">
        <f>'Weekly Diet'!K24</f>
        <v/>
      </c>
      <c r="L24" s="77">
        <f>$A24*'Weekly Diet'!L24</f>
        <v>0</v>
      </c>
      <c r="M24" s="22" t="str">
        <f>'Weekly Diet'!M24</f>
        <v/>
      </c>
      <c r="N24" s="77">
        <f>$A24*'Weekly Diet'!N24</f>
        <v>0</v>
      </c>
      <c r="O24" s="22" t="str">
        <f>'Weekly Diet'!O24</f>
        <v/>
      </c>
      <c r="P24" s="77">
        <f>$A24*'Weekly Diet'!P24</f>
        <v>0</v>
      </c>
      <c r="Q24" s="22" t="str">
        <f>'Weekly Diet'!Q24</f>
        <v/>
      </c>
    </row>
    <row r="25" spans="1:17" x14ac:dyDescent="0.2">
      <c r="A25" s="21">
        <v>0.02</v>
      </c>
      <c r="B25" s="48">
        <v>717</v>
      </c>
      <c r="C25" s="48" t="s">
        <v>52</v>
      </c>
      <c r="D25" s="77">
        <f>A25*'Weekly Diet'!D25</f>
        <v>0</v>
      </c>
      <c r="E25" s="22" t="str">
        <f>'Weekly Diet'!E25</f>
        <v/>
      </c>
      <c r="F25" s="77">
        <f>$A25*'Weekly Diet'!F25</f>
        <v>0</v>
      </c>
      <c r="G25" s="22" t="str">
        <f>'Weekly Diet'!G25</f>
        <v/>
      </c>
      <c r="H25" s="77">
        <f>$A25*'Weekly Diet'!H25</f>
        <v>0</v>
      </c>
      <c r="I25" s="22" t="str">
        <f>'Weekly Diet'!I25</f>
        <v/>
      </c>
      <c r="J25" s="77">
        <f>$A25*'Weekly Diet'!J25</f>
        <v>0</v>
      </c>
      <c r="K25" s="22" t="str">
        <f>'Weekly Diet'!K25</f>
        <v/>
      </c>
      <c r="L25" s="77">
        <f>$A25*'Weekly Diet'!L25</f>
        <v>0</v>
      </c>
      <c r="M25" s="22" t="str">
        <f>'Weekly Diet'!M25</f>
        <v/>
      </c>
      <c r="N25" s="77">
        <f>$A25*'Weekly Diet'!N25</f>
        <v>0</v>
      </c>
      <c r="O25" s="22" t="str">
        <f>'Weekly Diet'!O25</f>
        <v/>
      </c>
      <c r="P25" s="77">
        <f>$A25*'Weekly Diet'!P25</f>
        <v>0</v>
      </c>
      <c r="Q25" s="22" t="str">
        <f>'Weekly Diet'!Q25</f>
        <v/>
      </c>
    </row>
    <row r="26" spans="1:17" x14ac:dyDescent="0.2">
      <c r="A26" s="21">
        <v>0.04</v>
      </c>
      <c r="B26" s="48">
        <v>362</v>
      </c>
      <c r="C26" s="48" t="s">
        <v>157</v>
      </c>
      <c r="D26" s="77">
        <f>A26*'Weekly Diet'!D26</f>
        <v>0</v>
      </c>
      <c r="E26" s="22" t="str">
        <f>'Weekly Diet'!E26</f>
        <v/>
      </c>
      <c r="F26" s="77">
        <f>$A26*'Weekly Diet'!F26</f>
        <v>0</v>
      </c>
      <c r="G26" s="22" t="str">
        <f>'Weekly Diet'!G26</f>
        <v/>
      </c>
      <c r="H26" s="77">
        <f>$A26*'Weekly Diet'!H26</f>
        <v>0</v>
      </c>
      <c r="I26" s="22" t="str">
        <f>'Weekly Diet'!I26</f>
        <v/>
      </c>
      <c r="J26" s="77">
        <f>$A26*'Weekly Diet'!J26</f>
        <v>0</v>
      </c>
      <c r="K26" s="22" t="str">
        <f>'Weekly Diet'!K26</f>
        <v/>
      </c>
      <c r="L26" s="77">
        <f>$A26*'Weekly Diet'!L26</f>
        <v>0</v>
      </c>
      <c r="M26" s="22" t="str">
        <f>'Weekly Diet'!M26</f>
        <v/>
      </c>
      <c r="N26" s="77">
        <f>$A26*'Weekly Diet'!N26</f>
        <v>0</v>
      </c>
      <c r="O26" s="22" t="str">
        <f>'Weekly Diet'!O26</f>
        <v/>
      </c>
      <c r="P26" s="77">
        <f>$A26*'Weekly Diet'!P26</f>
        <v>0</v>
      </c>
      <c r="Q26" s="22" t="str">
        <f>'Weekly Diet'!Q26</f>
        <v/>
      </c>
    </row>
    <row r="27" spans="1:17" x14ac:dyDescent="0.2">
      <c r="A27" s="21">
        <v>0.17</v>
      </c>
      <c r="B27" s="32">
        <v>24</v>
      </c>
      <c r="C27" s="32" t="s">
        <v>174</v>
      </c>
      <c r="D27" s="77">
        <f>A27*'Weekly Diet'!D27</f>
        <v>0</v>
      </c>
      <c r="E27" s="22" t="str">
        <f>'Weekly Diet'!E27</f>
        <v/>
      </c>
      <c r="F27" s="77">
        <f>$A27*'Weekly Diet'!F27</f>
        <v>0</v>
      </c>
      <c r="G27" s="22" t="str">
        <f>'Weekly Diet'!G27</f>
        <v/>
      </c>
      <c r="H27" s="77">
        <f>$A27*'Weekly Diet'!H27</f>
        <v>0</v>
      </c>
      <c r="I27" s="22" t="str">
        <f>'Weekly Diet'!I27</f>
        <v/>
      </c>
      <c r="J27" s="77">
        <f>$A27*'Weekly Diet'!J27</f>
        <v>0</v>
      </c>
      <c r="K27" s="22" t="str">
        <f>'Weekly Diet'!K27</f>
        <v/>
      </c>
      <c r="L27" s="77">
        <f>$A27*'Weekly Diet'!L27</f>
        <v>0</v>
      </c>
      <c r="M27" s="22" t="str">
        <f>'Weekly Diet'!M27</f>
        <v/>
      </c>
      <c r="N27" s="77">
        <f>$A27*'Weekly Diet'!N27</f>
        <v>0</v>
      </c>
      <c r="O27" s="22" t="str">
        <f>'Weekly Diet'!O27</f>
        <v/>
      </c>
      <c r="P27" s="77">
        <f>$A27*'Weekly Diet'!P27</f>
        <v>0</v>
      </c>
      <c r="Q27" s="22" t="str">
        <f>'Weekly Diet'!Q27</f>
        <v/>
      </c>
    </row>
    <row r="28" spans="1:17" x14ac:dyDescent="0.2">
      <c r="A28" s="21">
        <v>0.32</v>
      </c>
      <c r="B28" s="32">
        <v>23</v>
      </c>
      <c r="C28" s="32" t="s">
        <v>176</v>
      </c>
      <c r="D28" s="77">
        <f>A28*'Weekly Diet'!D28</f>
        <v>0</v>
      </c>
      <c r="E28" s="22" t="str">
        <f>'Weekly Diet'!E28</f>
        <v/>
      </c>
      <c r="F28" s="77">
        <f>$A28*'Weekly Diet'!F28</f>
        <v>0</v>
      </c>
      <c r="G28" s="22" t="str">
        <f>'Weekly Diet'!G28</f>
        <v/>
      </c>
      <c r="H28" s="77">
        <f>$A28*'Weekly Diet'!H28</f>
        <v>0</v>
      </c>
      <c r="I28" s="22" t="str">
        <f>'Weekly Diet'!I28</f>
        <v/>
      </c>
      <c r="J28" s="77">
        <f>$A28*'Weekly Diet'!J28</f>
        <v>0</v>
      </c>
      <c r="K28" s="22" t="str">
        <f>'Weekly Diet'!K28</f>
        <v/>
      </c>
      <c r="L28" s="77">
        <f>$A28*'Weekly Diet'!L28</f>
        <v>0</v>
      </c>
      <c r="M28" s="22" t="str">
        <f>'Weekly Diet'!M28</f>
        <v/>
      </c>
      <c r="N28" s="77">
        <f>$A28*'Weekly Diet'!N28</f>
        <v>0</v>
      </c>
      <c r="O28" s="22" t="str">
        <f>'Weekly Diet'!O28</f>
        <v/>
      </c>
      <c r="P28" s="77">
        <f>$A28*'Weekly Diet'!P28</f>
        <v>0</v>
      </c>
      <c r="Q28" s="22" t="str">
        <f>'Weekly Diet'!Q28</f>
        <v/>
      </c>
    </row>
    <row r="29" spans="1:17" x14ac:dyDescent="0.2">
      <c r="A29" s="21">
        <v>0.34</v>
      </c>
      <c r="B29" s="32">
        <v>35</v>
      </c>
      <c r="C29" s="32" t="s">
        <v>272</v>
      </c>
      <c r="D29" s="77">
        <f>A29*'Weekly Diet'!D29</f>
        <v>0</v>
      </c>
      <c r="E29" s="22" t="str">
        <f>'Weekly Diet'!E29</f>
        <v/>
      </c>
      <c r="F29" s="77">
        <f>$A29*'Weekly Diet'!F29</f>
        <v>0</v>
      </c>
      <c r="G29" s="22" t="str">
        <f>'Weekly Diet'!G29</f>
        <v/>
      </c>
      <c r="H29" s="77">
        <f>$A29*'Weekly Diet'!H29</f>
        <v>0</v>
      </c>
      <c r="I29" s="22" t="str">
        <f>'Weekly Diet'!I29</f>
        <v/>
      </c>
      <c r="J29" s="77">
        <f>$A29*'Weekly Diet'!J29</f>
        <v>0</v>
      </c>
      <c r="K29" s="22" t="str">
        <f>'Weekly Diet'!K29</f>
        <v/>
      </c>
      <c r="L29" s="77">
        <f>$A29*'Weekly Diet'!L29</f>
        <v>0</v>
      </c>
      <c r="M29" s="22" t="str">
        <f>'Weekly Diet'!M29</f>
        <v/>
      </c>
      <c r="N29" s="77">
        <f>$A29*'Weekly Diet'!N29</f>
        <v>0</v>
      </c>
      <c r="O29" s="22" t="str">
        <f>'Weekly Diet'!O29</f>
        <v/>
      </c>
      <c r="P29" s="77">
        <f>$A29*'Weekly Diet'!P29</f>
        <v>0</v>
      </c>
      <c r="Q29" s="22" t="str">
        <f>'Weekly Diet'!Q29</f>
        <v/>
      </c>
    </row>
    <row r="30" spans="1:17" x14ac:dyDescent="0.2">
      <c r="A30" s="21">
        <v>0.2</v>
      </c>
      <c r="B30" s="32">
        <v>16</v>
      </c>
      <c r="C30" s="32" t="s">
        <v>274</v>
      </c>
      <c r="D30" s="77">
        <f>A30*'Weekly Diet'!D30</f>
        <v>0</v>
      </c>
      <c r="E30" s="22" t="str">
        <f>'Weekly Diet'!E30</f>
        <v/>
      </c>
      <c r="F30" s="77">
        <f>$A30*'Weekly Diet'!F30</f>
        <v>0</v>
      </c>
      <c r="G30" s="22" t="str">
        <f>'Weekly Diet'!G30</f>
        <v/>
      </c>
      <c r="H30" s="77">
        <f>$A30*'Weekly Diet'!H30</f>
        <v>0</v>
      </c>
      <c r="I30" s="22" t="str">
        <f>'Weekly Diet'!I30</f>
        <v/>
      </c>
      <c r="J30" s="77">
        <f>$A30*'Weekly Diet'!J30</f>
        <v>0</v>
      </c>
      <c r="K30" s="22" t="str">
        <f>'Weekly Diet'!K30</f>
        <v/>
      </c>
      <c r="L30" s="77">
        <f>$A30*'Weekly Diet'!L30</f>
        <v>0</v>
      </c>
      <c r="M30" s="22" t="str">
        <f>'Weekly Diet'!M30</f>
        <v/>
      </c>
      <c r="N30" s="77">
        <f>$A30*'Weekly Diet'!N30</f>
        <v>0</v>
      </c>
      <c r="O30" s="22" t="str">
        <f>'Weekly Diet'!O30</f>
        <v/>
      </c>
      <c r="P30" s="77">
        <f>$A30*'Weekly Diet'!P30</f>
        <v>0</v>
      </c>
      <c r="Q30" s="22" t="str">
        <f>'Weekly Diet'!Q30</f>
        <v/>
      </c>
    </row>
    <row r="31" spans="1:17" x14ac:dyDescent="0.2">
      <c r="A31" s="21">
        <v>0.33</v>
      </c>
      <c r="B31" s="2">
        <v>300</v>
      </c>
      <c r="C31" s="2" t="s">
        <v>414</v>
      </c>
      <c r="D31" s="77">
        <f>A31*'Weekly Diet'!D31</f>
        <v>0</v>
      </c>
      <c r="E31" s="22" t="str">
        <f>'Weekly Diet'!E31</f>
        <v/>
      </c>
      <c r="F31" s="77">
        <f>$A31*'Weekly Diet'!F31</f>
        <v>0</v>
      </c>
      <c r="G31" s="22" t="str">
        <f>'Weekly Diet'!G31</f>
        <v/>
      </c>
      <c r="H31" s="77">
        <f>$A31*'Weekly Diet'!H31</f>
        <v>0</v>
      </c>
      <c r="I31" s="22" t="str">
        <f>'Weekly Diet'!I31</f>
        <v/>
      </c>
      <c r="J31" s="77">
        <f>$A31*'Weekly Diet'!J31</f>
        <v>0</v>
      </c>
      <c r="K31" s="22" t="str">
        <f>'Weekly Diet'!K31</f>
        <v/>
      </c>
      <c r="L31" s="77">
        <f>$A31*'Weekly Diet'!L31</f>
        <v>0</v>
      </c>
      <c r="M31" s="22" t="str">
        <f>'Weekly Diet'!M31</f>
        <v/>
      </c>
      <c r="N31" s="77">
        <f>$A31*'Weekly Diet'!N31</f>
        <v>0</v>
      </c>
      <c r="O31" s="22" t="str">
        <f>'Weekly Diet'!O31</f>
        <v/>
      </c>
      <c r="P31" s="77">
        <f>$A31*'Weekly Diet'!P31</f>
        <v>0</v>
      </c>
      <c r="Q31" s="22" t="str">
        <f>'Weekly Diet'!Q31</f>
        <v/>
      </c>
    </row>
    <row r="32" spans="1:17" x14ac:dyDescent="0.2">
      <c r="A32" s="21">
        <v>0.14000000000000001</v>
      </c>
      <c r="B32" s="2">
        <v>404</v>
      </c>
      <c r="C32" s="2" t="s">
        <v>405</v>
      </c>
      <c r="D32" s="77">
        <f>A32*'Weekly Diet'!D32</f>
        <v>0</v>
      </c>
      <c r="E32" s="22" t="str">
        <f>'Weekly Diet'!E32</f>
        <v/>
      </c>
      <c r="F32" s="77">
        <f>$A32*'Weekly Diet'!F32</f>
        <v>0</v>
      </c>
      <c r="G32" s="22" t="str">
        <f>'Weekly Diet'!G32</f>
        <v/>
      </c>
      <c r="H32" s="77">
        <f>$A32*'Weekly Diet'!H32</f>
        <v>0</v>
      </c>
      <c r="I32" s="22" t="str">
        <f>'Weekly Diet'!I32</f>
        <v/>
      </c>
      <c r="J32" s="77">
        <f>$A32*'Weekly Diet'!J32</f>
        <v>0</v>
      </c>
      <c r="K32" s="22" t="str">
        <f>'Weekly Diet'!K32</f>
        <v/>
      </c>
      <c r="L32" s="77">
        <f>$A32*'Weekly Diet'!L32</f>
        <v>0</v>
      </c>
      <c r="M32" s="22" t="str">
        <f>'Weekly Diet'!M32</f>
        <v/>
      </c>
      <c r="N32" s="77">
        <f>$A32*'Weekly Diet'!N32</f>
        <v>0</v>
      </c>
      <c r="O32" s="22" t="str">
        <f>'Weekly Diet'!O32</f>
        <v/>
      </c>
      <c r="P32" s="77">
        <f>$A32*'Weekly Diet'!P32</f>
        <v>0</v>
      </c>
      <c r="Q32" s="22" t="str">
        <f>'Weekly Diet'!Q32</f>
        <v/>
      </c>
    </row>
    <row r="33" spans="1:21" x14ac:dyDescent="0.2">
      <c r="A33" s="21">
        <v>0.67</v>
      </c>
      <c r="B33" s="2">
        <v>98</v>
      </c>
      <c r="C33" s="2" t="s">
        <v>406</v>
      </c>
      <c r="D33" s="77">
        <f>A33*'Weekly Diet'!D33</f>
        <v>0</v>
      </c>
      <c r="E33" s="22" t="str">
        <f>'Weekly Diet'!E33</f>
        <v/>
      </c>
      <c r="F33" s="77">
        <f>$A33*'Weekly Diet'!F33</f>
        <v>0</v>
      </c>
      <c r="G33" s="22" t="str">
        <f>'Weekly Diet'!G33</f>
        <v/>
      </c>
      <c r="H33" s="77">
        <f>$A33*'Weekly Diet'!H33</f>
        <v>0</v>
      </c>
      <c r="I33" s="22" t="str">
        <f>'Weekly Diet'!I33</f>
        <v/>
      </c>
      <c r="J33" s="77">
        <f>$A33*'Weekly Diet'!J33</f>
        <v>0</v>
      </c>
      <c r="K33" s="22" t="str">
        <f>'Weekly Diet'!K33</f>
        <v/>
      </c>
      <c r="L33" s="77">
        <f>$A33*'Weekly Diet'!L33</f>
        <v>0</v>
      </c>
      <c r="M33" s="22" t="str">
        <f>'Weekly Diet'!M33</f>
        <v/>
      </c>
      <c r="N33" s="77">
        <f>$A33*'Weekly Diet'!N33</f>
        <v>0</v>
      </c>
      <c r="O33" s="22" t="str">
        <f>'Weekly Diet'!O33</f>
        <v/>
      </c>
      <c r="P33" s="77">
        <f>$A33*'Weekly Diet'!P33</f>
        <v>0</v>
      </c>
      <c r="Q33" s="22" t="str">
        <f>'Weekly Diet'!Q33</f>
        <v/>
      </c>
    </row>
    <row r="34" spans="1:21" x14ac:dyDescent="0.2">
      <c r="A34" s="21">
        <v>0.44</v>
      </c>
      <c r="B34" s="2">
        <v>357</v>
      </c>
      <c r="C34" s="2" t="s">
        <v>441</v>
      </c>
      <c r="D34" s="77">
        <f>A34*'Weekly Diet'!D34</f>
        <v>0</v>
      </c>
      <c r="E34" s="22" t="str">
        <f>'Weekly Diet'!E34</f>
        <v/>
      </c>
      <c r="F34" s="77">
        <f>$A34*'Weekly Diet'!F34</f>
        <v>0</v>
      </c>
      <c r="G34" s="22" t="str">
        <f>'Weekly Diet'!G34</f>
        <v/>
      </c>
      <c r="H34" s="77">
        <f>$A34*'Weekly Diet'!H34</f>
        <v>0</v>
      </c>
      <c r="I34" s="22" t="str">
        <f>'Weekly Diet'!I34</f>
        <v/>
      </c>
      <c r="J34" s="77">
        <f>$A34*'Weekly Diet'!J34</f>
        <v>0</v>
      </c>
      <c r="K34" s="22" t="str">
        <f>'Weekly Diet'!K34</f>
        <v/>
      </c>
      <c r="L34" s="77">
        <f>$A34*'Weekly Diet'!L34</f>
        <v>0</v>
      </c>
      <c r="M34" s="22" t="str">
        <f>'Weekly Diet'!M34</f>
        <v/>
      </c>
      <c r="N34" s="77">
        <f>$A34*'Weekly Diet'!N34</f>
        <v>0</v>
      </c>
      <c r="O34" s="22" t="str">
        <f>'Weekly Diet'!O34</f>
        <v/>
      </c>
      <c r="P34" s="77">
        <f>$A34*'Weekly Diet'!P34</f>
        <v>0</v>
      </c>
      <c r="Q34" s="22" t="str">
        <f>'Weekly Diet'!Q34</f>
        <v/>
      </c>
    </row>
    <row r="35" spans="1:21" x14ac:dyDescent="0.2">
      <c r="A35" s="21">
        <v>0.65</v>
      </c>
      <c r="B35" s="2">
        <v>264</v>
      </c>
      <c r="C35" s="171" t="s">
        <v>418</v>
      </c>
      <c r="D35" s="77">
        <f>A35*'Weekly Diet'!D35</f>
        <v>0</v>
      </c>
      <c r="E35" s="22" t="str">
        <f>'Weekly Diet'!E35</f>
        <v/>
      </c>
      <c r="F35" s="77">
        <f>$A35*'Weekly Diet'!F35</f>
        <v>0</v>
      </c>
      <c r="G35" s="22" t="str">
        <f>'Weekly Diet'!G35</f>
        <v/>
      </c>
      <c r="H35" s="77">
        <f>$A35*'Weekly Diet'!H35</f>
        <v>0</v>
      </c>
      <c r="I35" s="22" t="str">
        <f>'Weekly Diet'!I35</f>
        <v/>
      </c>
      <c r="J35" s="77">
        <f>$A35*'Weekly Diet'!J35</f>
        <v>0</v>
      </c>
      <c r="K35" s="22" t="str">
        <f>'Weekly Diet'!K35</f>
        <v/>
      </c>
      <c r="L35" s="77">
        <f>$A35*'Weekly Diet'!L35</f>
        <v>0</v>
      </c>
      <c r="M35" s="22" t="str">
        <f>'Weekly Diet'!M35</f>
        <v/>
      </c>
      <c r="N35" s="77">
        <f>$A35*'Weekly Diet'!N35</f>
        <v>0</v>
      </c>
      <c r="O35" s="22" t="str">
        <f>'Weekly Diet'!O35</f>
        <v/>
      </c>
      <c r="P35" s="77">
        <f>$A35*'Weekly Diet'!P35</f>
        <v>0</v>
      </c>
      <c r="Q35" s="22" t="str">
        <f>'Weekly Diet'!Q35</f>
        <v/>
      </c>
    </row>
    <row r="36" spans="1:21" x14ac:dyDescent="0.2">
      <c r="A36" s="21">
        <v>0.44</v>
      </c>
      <c r="B36" s="2">
        <v>300</v>
      </c>
      <c r="C36" s="171" t="s">
        <v>440</v>
      </c>
      <c r="D36" s="77">
        <f>A36*'Weekly Diet'!D36</f>
        <v>0</v>
      </c>
      <c r="E36" s="22" t="str">
        <f>'Weekly Diet'!E36</f>
        <v/>
      </c>
      <c r="F36" s="77">
        <f>$A36*'Weekly Diet'!F36</f>
        <v>0</v>
      </c>
      <c r="G36" s="22" t="str">
        <f>'Weekly Diet'!G36</f>
        <v/>
      </c>
      <c r="H36" s="77">
        <f>$A36*'Weekly Diet'!H36</f>
        <v>0</v>
      </c>
      <c r="I36" s="22" t="str">
        <f>'Weekly Diet'!I36</f>
        <v/>
      </c>
      <c r="J36" s="77">
        <f>$A36*'Weekly Diet'!J36</f>
        <v>0</v>
      </c>
      <c r="K36" s="22" t="str">
        <f>'Weekly Diet'!K36</f>
        <v/>
      </c>
      <c r="L36" s="77">
        <f>$A36*'Weekly Diet'!L36</f>
        <v>0</v>
      </c>
      <c r="M36" s="22" t="str">
        <f>'Weekly Diet'!M36</f>
        <v/>
      </c>
      <c r="N36" s="77">
        <f>$A36*'Weekly Diet'!N36</f>
        <v>0</v>
      </c>
      <c r="O36" s="22" t="str">
        <f>'Weekly Diet'!O36</f>
        <v/>
      </c>
      <c r="P36" s="77">
        <f>$A36*'Weekly Diet'!P36</f>
        <v>0</v>
      </c>
      <c r="Q36" s="22" t="str">
        <f>'Weekly Diet'!Q36</f>
        <v/>
      </c>
    </row>
    <row r="37" spans="1:21" x14ac:dyDescent="0.2">
      <c r="A37" s="21">
        <v>0.82</v>
      </c>
      <c r="B37" s="2">
        <v>392</v>
      </c>
      <c r="C37" s="171" t="s">
        <v>422</v>
      </c>
      <c r="D37" s="77">
        <f>A37*'Weekly Diet'!D37</f>
        <v>0</v>
      </c>
      <c r="E37" s="22" t="str">
        <f>'Weekly Diet'!E37</f>
        <v/>
      </c>
      <c r="F37" s="77">
        <f>$A37*'Weekly Diet'!F37</f>
        <v>0</v>
      </c>
      <c r="G37" s="22" t="str">
        <f>'Weekly Diet'!G37</f>
        <v/>
      </c>
      <c r="H37" s="77">
        <f>$A37*'Weekly Diet'!H37</f>
        <v>0</v>
      </c>
      <c r="I37" s="22" t="str">
        <f>'Weekly Diet'!I37</f>
        <v/>
      </c>
      <c r="J37" s="77">
        <f>$A37*'Weekly Diet'!J37</f>
        <v>0</v>
      </c>
      <c r="K37" s="22" t="str">
        <f>'Weekly Diet'!K37</f>
        <v/>
      </c>
      <c r="L37" s="77">
        <f>$A37*'Weekly Diet'!L37</f>
        <v>0</v>
      </c>
      <c r="M37" s="22" t="str">
        <f>'Weekly Diet'!M37</f>
        <v/>
      </c>
      <c r="N37" s="77">
        <f>$A37*'Weekly Diet'!N37</f>
        <v>0</v>
      </c>
      <c r="O37" s="22" t="str">
        <f>'Weekly Diet'!O37</f>
        <v/>
      </c>
      <c r="P37" s="77">
        <f>$A37*'Weekly Diet'!P37</f>
        <v>0</v>
      </c>
      <c r="Q37" s="22" t="str">
        <f>'Weekly Diet'!Q37</f>
        <v/>
      </c>
    </row>
    <row r="38" spans="1:21" x14ac:dyDescent="0.2">
      <c r="A38" s="21">
        <v>0.38</v>
      </c>
      <c r="B38" s="2">
        <v>174</v>
      </c>
      <c r="C38" s="171" t="s">
        <v>420</v>
      </c>
      <c r="D38" s="77">
        <f>A38*'Weekly Diet'!D38</f>
        <v>0</v>
      </c>
      <c r="E38" s="22" t="str">
        <f>'Weekly Diet'!E38</f>
        <v/>
      </c>
      <c r="F38" s="77">
        <f>$A38*'Weekly Diet'!F38</f>
        <v>0</v>
      </c>
      <c r="G38" s="22" t="str">
        <f>'Weekly Diet'!G38</f>
        <v/>
      </c>
      <c r="H38" s="77">
        <f>$A38*'Weekly Diet'!H38</f>
        <v>0</v>
      </c>
      <c r="I38" s="22" t="str">
        <f>'Weekly Diet'!I38</f>
        <v/>
      </c>
      <c r="J38" s="77">
        <f>$A38*'Weekly Diet'!J38</f>
        <v>0</v>
      </c>
      <c r="K38" s="22" t="str">
        <f>'Weekly Diet'!K38</f>
        <v/>
      </c>
      <c r="L38" s="77">
        <f>$A38*'Weekly Diet'!L38</f>
        <v>0</v>
      </c>
      <c r="M38" s="22" t="str">
        <f>'Weekly Diet'!M38</f>
        <v/>
      </c>
      <c r="N38" s="77">
        <f>$A38*'Weekly Diet'!N38</f>
        <v>0</v>
      </c>
      <c r="O38" s="22" t="str">
        <f>'Weekly Diet'!O38</f>
        <v/>
      </c>
      <c r="P38" s="77">
        <f>$A38*'Weekly Diet'!P38</f>
        <v>0</v>
      </c>
      <c r="Q38" s="22" t="str">
        <f>'Weekly Diet'!Q38</f>
        <v/>
      </c>
    </row>
    <row r="39" spans="1:21" x14ac:dyDescent="0.2">
      <c r="A39" s="21">
        <v>0.14000000000000001</v>
      </c>
      <c r="B39" s="2">
        <v>393</v>
      </c>
      <c r="C39" s="2" t="s">
        <v>411</v>
      </c>
      <c r="D39" s="77">
        <f>A39*'Weekly Diet'!D39</f>
        <v>0</v>
      </c>
      <c r="E39" s="22" t="str">
        <f>'Weekly Diet'!E39</f>
        <v/>
      </c>
      <c r="F39" s="77">
        <f>$A39*'Weekly Diet'!F39</f>
        <v>0</v>
      </c>
      <c r="G39" s="22" t="str">
        <f>'Weekly Diet'!G39</f>
        <v/>
      </c>
      <c r="H39" s="77">
        <f>$A39*'Weekly Diet'!H39</f>
        <v>0</v>
      </c>
      <c r="I39" s="22" t="str">
        <f>'Weekly Diet'!I39</f>
        <v/>
      </c>
      <c r="J39" s="77">
        <f>$A39*'Weekly Diet'!J39</f>
        <v>0</v>
      </c>
      <c r="K39" s="22" t="str">
        <f>'Weekly Diet'!K39</f>
        <v/>
      </c>
      <c r="L39" s="77">
        <f>$A39*'Weekly Diet'!L39</f>
        <v>0</v>
      </c>
      <c r="M39" s="22" t="str">
        <f>'Weekly Diet'!M39</f>
        <v/>
      </c>
      <c r="N39" s="77">
        <f>$A39*'Weekly Diet'!N39</f>
        <v>0</v>
      </c>
      <c r="O39" s="22" t="str">
        <f>'Weekly Diet'!O39</f>
        <v/>
      </c>
      <c r="P39" s="77">
        <f>$A39*'Weekly Diet'!P39</f>
        <v>0</v>
      </c>
      <c r="Q39" s="22" t="str">
        <f>'Weekly Diet'!Q39</f>
        <v/>
      </c>
    </row>
    <row r="40" spans="1:21" x14ac:dyDescent="0.2">
      <c r="A40" s="21">
        <v>0.4</v>
      </c>
      <c r="B40" s="2">
        <v>422</v>
      </c>
      <c r="C40" s="2" t="s">
        <v>31</v>
      </c>
      <c r="D40" s="77">
        <f>A40*'Weekly Diet'!D40</f>
        <v>0</v>
      </c>
      <c r="E40" s="22" t="str">
        <f>'Weekly Diet'!E40</f>
        <v/>
      </c>
      <c r="F40" s="77">
        <f>$A40*'Weekly Diet'!F40</f>
        <v>0</v>
      </c>
      <c r="G40" s="22" t="str">
        <f>'Weekly Diet'!G40</f>
        <v/>
      </c>
      <c r="H40" s="77">
        <f>$A40*'Weekly Diet'!H40</f>
        <v>0</v>
      </c>
      <c r="I40" s="22" t="str">
        <f>'Weekly Diet'!I40</f>
        <v/>
      </c>
      <c r="J40" s="77">
        <f>$A40*'Weekly Diet'!J40</f>
        <v>0</v>
      </c>
      <c r="K40" s="22" t="str">
        <f>'Weekly Diet'!K40</f>
        <v/>
      </c>
      <c r="L40" s="77">
        <f>$A40*'Weekly Diet'!L40</f>
        <v>0</v>
      </c>
      <c r="M40" s="22" t="str">
        <f>'Weekly Diet'!M40</f>
        <v/>
      </c>
      <c r="N40" s="77">
        <f>$A40*'Weekly Diet'!N40</f>
        <v>0</v>
      </c>
      <c r="O40" s="22" t="str">
        <f>'Weekly Diet'!O40</f>
        <v/>
      </c>
      <c r="P40" s="77">
        <f>$A40*'Weekly Diet'!P40</f>
        <v>0</v>
      </c>
      <c r="Q40" s="22" t="str">
        <f>'Weekly Diet'!Q40</f>
        <v/>
      </c>
    </row>
    <row r="41" spans="1:21" x14ac:dyDescent="0.2">
      <c r="A41" s="233">
        <v>2.89</v>
      </c>
      <c r="B41" s="32">
        <v>164</v>
      </c>
      <c r="C41" s="32" t="s">
        <v>277</v>
      </c>
      <c r="D41" s="77">
        <f>A41*'Weekly Diet'!D41</f>
        <v>0</v>
      </c>
      <c r="E41" s="22" t="str">
        <f>'Weekly Diet'!E41</f>
        <v/>
      </c>
      <c r="F41" s="77">
        <f>$A41*'Weekly Diet'!F41</f>
        <v>0</v>
      </c>
      <c r="G41" s="22" t="str">
        <f>'Weekly Diet'!G41</f>
        <v/>
      </c>
      <c r="H41" s="77">
        <f>$A41*'Weekly Diet'!H41</f>
        <v>0</v>
      </c>
      <c r="I41" s="22" t="str">
        <f>'Weekly Diet'!I41</f>
        <v/>
      </c>
      <c r="J41" s="77">
        <f>$A41*'Weekly Diet'!J41</f>
        <v>0</v>
      </c>
      <c r="K41" s="22" t="str">
        <f>'Weekly Diet'!K41</f>
        <v/>
      </c>
      <c r="L41" s="77">
        <f>$A41*'Weekly Diet'!L41</f>
        <v>0</v>
      </c>
      <c r="M41" s="22" t="str">
        <f>'Weekly Diet'!M41</f>
        <v/>
      </c>
      <c r="N41" s="77">
        <f>$A41*'Weekly Diet'!N41</f>
        <v>0</v>
      </c>
      <c r="O41" s="22" t="str">
        <f>'Weekly Diet'!O41</f>
        <v/>
      </c>
      <c r="P41" s="77">
        <f>$A41*'Weekly Diet'!P41</f>
        <v>0</v>
      </c>
      <c r="Q41" s="22" t="str">
        <f>'Weekly Diet'!Q41</f>
        <v/>
      </c>
    </row>
    <row r="42" spans="1:21" x14ac:dyDescent="0.2">
      <c r="A42" s="21">
        <v>1.26</v>
      </c>
      <c r="B42" s="53">
        <v>239</v>
      </c>
      <c r="C42" s="53" t="s">
        <v>35</v>
      </c>
      <c r="D42" s="77">
        <f>A42*'Weekly Diet'!D42</f>
        <v>0</v>
      </c>
      <c r="E42" s="22" t="str">
        <f>'Weekly Diet'!E42</f>
        <v/>
      </c>
      <c r="F42" s="77">
        <f>$A42*'Weekly Diet'!F42</f>
        <v>0</v>
      </c>
      <c r="G42" s="22" t="str">
        <f>'Weekly Diet'!G42</f>
        <v/>
      </c>
      <c r="H42" s="77">
        <f>$A42*'Weekly Diet'!H42</f>
        <v>0</v>
      </c>
      <c r="I42" s="22" t="str">
        <f>'Weekly Diet'!I42</f>
        <v/>
      </c>
      <c r="J42" s="77">
        <f>$A42*'Weekly Diet'!J42</f>
        <v>0</v>
      </c>
      <c r="K42" s="22" t="str">
        <f>'Weekly Diet'!K42</f>
        <v/>
      </c>
      <c r="L42" s="77">
        <f>$A42*'Weekly Diet'!L42</f>
        <v>0</v>
      </c>
      <c r="M42" s="22" t="str">
        <f>'Weekly Diet'!M42</f>
        <v/>
      </c>
      <c r="N42" s="77">
        <f>$A42*'Weekly Diet'!N42</f>
        <v>0</v>
      </c>
      <c r="O42" s="22" t="str">
        <f>'Weekly Diet'!O42</f>
        <v/>
      </c>
      <c r="P42" s="77">
        <f>$A42*'Weekly Diet'!P42</f>
        <v>0</v>
      </c>
      <c r="Q42" s="22" t="str">
        <f>'Weekly Diet'!Q42</f>
        <v/>
      </c>
    </row>
    <row r="43" spans="1:21" x14ac:dyDescent="0.2">
      <c r="A43" s="21">
        <v>0.73</v>
      </c>
      <c r="B43" s="32">
        <v>121</v>
      </c>
      <c r="C43" s="32" t="s">
        <v>455</v>
      </c>
      <c r="D43" s="77">
        <f>A43*'Weekly Diet'!D43</f>
        <v>0</v>
      </c>
      <c r="E43" s="22" t="str">
        <f>'Weekly Diet'!E43</f>
        <v/>
      </c>
      <c r="F43" s="77">
        <f>$A43*'Weekly Diet'!F43</f>
        <v>0</v>
      </c>
      <c r="G43" s="22" t="str">
        <f>'Weekly Diet'!G43</f>
        <v/>
      </c>
      <c r="H43" s="77">
        <f>$A43*'Weekly Diet'!H43</f>
        <v>0</v>
      </c>
      <c r="I43" s="22" t="str">
        <f>'Weekly Diet'!I43</f>
        <v/>
      </c>
      <c r="J43" s="77">
        <f>$A43*'Weekly Diet'!J43</f>
        <v>0</v>
      </c>
      <c r="K43" s="22" t="str">
        <f>'Weekly Diet'!K43</f>
        <v/>
      </c>
      <c r="L43" s="77">
        <f>$A43*'Weekly Diet'!L43</f>
        <v>0</v>
      </c>
      <c r="M43" s="22" t="str">
        <f>'Weekly Diet'!M43</f>
        <v/>
      </c>
      <c r="N43" s="77">
        <f>$A43*'Weekly Diet'!N43</f>
        <v>0</v>
      </c>
      <c r="O43" s="22" t="str">
        <f>'Weekly Diet'!O43</f>
        <v/>
      </c>
      <c r="P43" s="77">
        <f>$A43*'Weekly Diet'!P43</f>
        <v>0</v>
      </c>
      <c r="Q43" s="22" t="str">
        <f>'Weekly Diet'!Q43</f>
        <v/>
      </c>
    </row>
    <row r="44" spans="1:21" x14ac:dyDescent="0.2">
      <c r="A44" s="233">
        <v>6.32</v>
      </c>
      <c r="B44" s="56">
        <v>579</v>
      </c>
      <c r="C44" s="56" t="s">
        <v>281</v>
      </c>
      <c r="D44" s="77">
        <f>A44*'Weekly Diet'!D44</f>
        <v>0</v>
      </c>
      <c r="E44" s="22" t="str">
        <f>'Weekly Diet'!E44</f>
        <v/>
      </c>
      <c r="F44" s="77">
        <f>$A44*'Weekly Diet'!F44</f>
        <v>0</v>
      </c>
      <c r="G44" s="22" t="str">
        <f>'Weekly Diet'!G44</f>
        <v/>
      </c>
      <c r="H44" s="77">
        <f>$A44*'Weekly Diet'!H44</f>
        <v>0</v>
      </c>
      <c r="I44" s="22" t="str">
        <f>'Weekly Diet'!I44</f>
        <v/>
      </c>
      <c r="J44" s="77">
        <f>$A44*'Weekly Diet'!J44</f>
        <v>0</v>
      </c>
      <c r="K44" s="22" t="str">
        <f>'Weekly Diet'!K44</f>
        <v/>
      </c>
      <c r="L44" s="77">
        <f>$A44*'Weekly Diet'!L44</f>
        <v>0</v>
      </c>
      <c r="M44" s="22" t="str">
        <f>'Weekly Diet'!M44</f>
        <v/>
      </c>
      <c r="N44" s="77">
        <f>$A44*'Weekly Diet'!N44</f>
        <v>0</v>
      </c>
      <c r="O44" s="22" t="str">
        <f>'Weekly Diet'!O44</f>
        <v/>
      </c>
      <c r="P44" s="77">
        <f>$A44*'Weekly Diet'!P44</f>
        <v>0</v>
      </c>
      <c r="Q44" s="22" t="str">
        <f>'Weekly Diet'!Q44</f>
        <v/>
      </c>
    </row>
    <row r="45" spans="1:21" x14ac:dyDescent="0.2">
      <c r="A45" s="67">
        <v>0.08</v>
      </c>
      <c r="B45" s="58">
        <v>120</v>
      </c>
      <c r="C45" s="151" t="s">
        <v>192</v>
      </c>
      <c r="D45" s="77">
        <f>A45*'Weekly Diet'!D45</f>
        <v>0</v>
      </c>
      <c r="E45" s="22" t="str">
        <f>'Weekly Diet'!E45</f>
        <v/>
      </c>
      <c r="F45" s="77">
        <f>$A45*'Weekly Diet'!F45</f>
        <v>0</v>
      </c>
      <c r="G45" s="22" t="str">
        <f>'Weekly Diet'!G45</f>
        <v/>
      </c>
      <c r="H45" s="77">
        <f>$A45*'Weekly Diet'!H45</f>
        <v>0</v>
      </c>
      <c r="I45" s="22" t="str">
        <f>'Weekly Diet'!I45</f>
        <v/>
      </c>
      <c r="J45" s="77">
        <f>$A45*'Weekly Diet'!J45</f>
        <v>0</v>
      </c>
      <c r="K45" s="22" t="str">
        <f>'Weekly Diet'!K45</f>
        <v/>
      </c>
      <c r="L45" s="77">
        <f>$A45*'Weekly Diet'!L45</f>
        <v>0</v>
      </c>
      <c r="M45" s="22" t="str">
        <f>'Weekly Diet'!M45</f>
        <v/>
      </c>
      <c r="N45" s="77">
        <f>$A45*'Weekly Diet'!N45</f>
        <v>0</v>
      </c>
      <c r="O45" s="22" t="str">
        <f>'Weekly Diet'!O45</f>
        <v/>
      </c>
      <c r="P45" s="77">
        <f>$A45*'Weekly Diet'!P45</f>
        <v>0</v>
      </c>
      <c r="Q45" s="22" t="str">
        <f>'Weekly Diet'!Q45</f>
        <v/>
      </c>
      <c r="U45" s="60"/>
    </row>
    <row r="46" spans="1:21" x14ac:dyDescent="0.2">
      <c r="A46" s="67">
        <v>0</v>
      </c>
      <c r="B46" s="58">
        <v>120</v>
      </c>
      <c r="C46" s="151" t="s">
        <v>206</v>
      </c>
      <c r="D46" s="77">
        <f>A46*'Weekly Diet'!D46</f>
        <v>0</v>
      </c>
      <c r="E46" s="22" t="str">
        <f>'Weekly Diet'!E46</f>
        <v/>
      </c>
      <c r="F46" s="77">
        <f>$A46*'Weekly Diet'!F46</f>
        <v>0</v>
      </c>
      <c r="G46" s="22" t="str">
        <f>'Weekly Diet'!G46</f>
        <v/>
      </c>
      <c r="H46" s="77">
        <f>$A46*'Weekly Diet'!H46</f>
        <v>0</v>
      </c>
      <c r="I46" s="22" t="str">
        <f>'Weekly Diet'!I46</f>
        <v/>
      </c>
      <c r="J46" s="77">
        <f>$A46*'Weekly Diet'!J46</f>
        <v>0</v>
      </c>
      <c r="K46" s="22" t="str">
        <f>'Weekly Diet'!K46</f>
        <v/>
      </c>
      <c r="L46" s="77">
        <f>$A46*'Weekly Diet'!L46</f>
        <v>0</v>
      </c>
      <c r="M46" s="22" t="str">
        <f>'Weekly Diet'!M46</f>
        <v/>
      </c>
      <c r="N46" s="77">
        <f>$A46*'Weekly Diet'!N46</f>
        <v>0</v>
      </c>
      <c r="O46" s="22" t="str">
        <f>'Weekly Diet'!O46</f>
        <v/>
      </c>
      <c r="P46" s="77">
        <f>$A46*'Weekly Diet'!P46</f>
        <v>0</v>
      </c>
      <c r="Q46" s="22" t="str">
        <f>'Weekly Diet'!Q46</f>
        <v/>
      </c>
      <c r="U46" s="60"/>
    </row>
    <row r="47" spans="1:21" x14ac:dyDescent="0.2">
      <c r="A47" s="233">
        <v>3.6</v>
      </c>
      <c r="B47" s="46">
        <v>255</v>
      </c>
      <c r="C47" s="46" t="s">
        <v>77</v>
      </c>
      <c r="D47" s="77">
        <f>A47*'Weekly Diet'!D47</f>
        <v>0</v>
      </c>
      <c r="E47" s="22" t="str">
        <f>'Weekly Diet'!E47</f>
        <v/>
      </c>
      <c r="F47" s="77">
        <f>$A47*'Weekly Diet'!F47</f>
        <v>0</v>
      </c>
      <c r="G47" s="22" t="str">
        <f>'Weekly Diet'!G47</f>
        <v/>
      </c>
      <c r="H47" s="77">
        <f>$A47*'Weekly Diet'!H47</f>
        <v>0</v>
      </c>
      <c r="I47" s="22" t="str">
        <f>'Weekly Diet'!I47</f>
        <v/>
      </c>
      <c r="J47" s="77">
        <f>$A47*'Weekly Diet'!J47</f>
        <v>0</v>
      </c>
      <c r="K47" s="22" t="str">
        <f>'Weekly Diet'!K47</f>
        <v/>
      </c>
      <c r="L47" s="77">
        <f>$A47*'Weekly Diet'!L47</f>
        <v>0</v>
      </c>
      <c r="M47" s="22" t="str">
        <f>'Weekly Diet'!M47</f>
        <v/>
      </c>
      <c r="N47" s="77">
        <f>$A47*'Weekly Diet'!N47</f>
        <v>0</v>
      </c>
      <c r="O47" s="22" t="str">
        <f>'Weekly Diet'!O47</f>
        <v/>
      </c>
      <c r="P47" s="77">
        <f>$A47*'Weekly Diet'!P47</f>
        <v>0</v>
      </c>
      <c r="Q47" s="22" t="str">
        <f>'Weekly Diet'!Q47</f>
        <v/>
      </c>
    </row>
    <row r="48" spans="1:21" x14ac:dyDescent="0.2">
      <c r="A48" s="21">
        <v>0.37</v>
      </c>
      <c r="B48" s="32">
        <v>17</v>
      </c>
      <c r="C48" s="32" t="s">
        <v>11</v>
      </c>
      <c r="D48" s="77">
        <f>A48*'Weekly Diet'!D48</f>
        <v>0</v>
      </c>
      <c r="E48" s="22" t="str">
        <f>'Weekly Diet'!E48</f>
        <v/>
      </c>
      <c r="F48" s="77">
        <f>$A48*'Weekly Diet'!F48</f>
        <v>0</v>
      </c>
      <c r="G48" s="22" t="str">
        <f>'Weekly Diet'!G48</f>
        <v/>
      </c>
      <c r="H48" s="77">
        <f>$A48*'Weekly Diet'!H48</f>
        <v>0</v>
      </c>
      <c r="I48" s="22" t="str">
        <f>'Weekly Diet'!I48</f>
        <v/>
      </c>
      <c r="J48" s="77">
        <f>$A48*'Weekly Diet'!J48</f>
        <v>0</v>
      </c>
      <c r="K48" s="22" t="str">
        <f>'Weekly Diet'!K48</f>
        <v/>
      </c>
      <c r="L48" s="77">
        <f>$A48*'Weekly Diet'!L48</f>
        <v>0</v>
      </c>
      <c r="M48" s="22" t="str">
        <f>'Weekly Diet'!M48</f>
        <v/>
      </c>
      <c r="N48" s="77">
        <f>$A48*'Weekly Diet'!N48</f>
        <v>0</v>
      </c>
      <c r="O48" s="22" t="str">
        <f>'Weekly Diet'!O48</f>
        <v/>
      </c>
      <c r="P48" s="77">
        <f>$A48*'Weekly Diet'!P48</f>
        <v>0</v>
      </c>
      <c r="Q48" s="22" t="str">
        <f>'Weekly Diet'!Q48</f>
        <v/>
      </c>
    </row>
    <row r="49" spans="1:17" x14ac:dyDescent="0.2">
      <c r="A49" s="21">
        <v>0.71</v>
      </c>
      <c r="B49" s="32">
        <v>130</v>
      </c>
      <c r="C49" s="32" t="s">
        <v>51</v>
      </c>
      <c r="D49" s="77">
        <f>A49*'Weekly Diet'!D49</f>
        <v>0</v>
      </c>
      <c r="E49" s="22" t="str">
        <f>'Weekly Diet'!E49</f>
        <v/>
      </c>
      <c r="F49" s="77">
        <f>$A49*'Weekly Diet'!F49</f>
        <v>0</v>
      </c>
      <c r="G49" s="22" t="str">
        <f>'Weekly Diet'!G49</f>
        <v/>
      </c>
      <c r="H49" s="77">
        <f>$A49*'Weekly Diet'!H49</f>
        <v>0</v>
      </c>
      <c r="I49" s="22" t="str">
        <f>'Weekly Diet'!I49</f>
        <v/>
      </c>
      <c r="J49" s="77">
        <f>$A49*'Weekly Diet'!J49</f>
        <v>0</v>
      </c>
      <c r="K49" s="22" t="str">
        <f>'Weekly Diet'!K49</f>
        <v/>
      </c>
      <c r="L49" s="77">
        <f>$A49*'Weekly Diet'!L49</f>
        <v>0</v>
      </c>
      <c r="M49" s="22" t="str">
        <f>'Weekly Diet'!M49</f>
        <v/>
      </c>
      <c r="N49" s="77">
        <f>$A49*'Weekly Diet'!N49</f>
        <v>0</v>
      </c>
      <c r="O49" s="22" t="str">
        <f>'Weekly Diet'!O49</f>
        <v/>
      </c>
      <c r="P49" s="77">
        <f>$A49*'Weekly Diet'!P49</f>
        <v>0</v>
      </c>
      <c r="Q49" s="22" t="str">
        <f>'Weekly Diet'!Q49</f>
        <v/>
      </c>
    </row>
    <row r="50" spans="1:17" x14ac:dyDescent="0.2">
      <c r="A50" s="21">
        <v>0.1</v>
      </c>
      <c r="B50" s="2">
        <v>466</v>
      </c>
      <c r="C50" s="2" t="s">
        <v>96</v>
      </c>
      <c r="D50" s="77">
        <f>A50*'Weekly Diet'!D50</f>
        <v>0</v>
      </c>
      <c r="E50" s="22" t="str">
        <f>'Weekly Diet'!E50</f>
        <v/>
      </c>
      <c r="F50" s="77">
        <f>$A50*'Weekly Diet'!F50</f>
        <v>0</v>
      </c>
      <c r="G50" s="22" t="str">
        <f>'Weekly Diet'!G50</f>
        <v/>
      </c>
      <c r="H50" s="77">
        <f>$A50*'Weekly Diet'!H50</f>
        <v>0</v>
      </c>
      <c r="I50" s="22" t="str">
        <f>'Weekly Diet'!I50</f>
        <v/>
      </c>
      <c r="J50" s="77">
        <f>$A50*'Weekly Diet'!J50</f>
        <v>0</v>
      </c>
      <c r="K50" s="22" t="str">
        <f>'Weekly Diet'!K50</f>
        <v/>
      </c>
      <c r="L50" s="77">
        <f>$A50*'Weekly Diet'!L50</f>
        <v>0</v>
      </c>
      <c r="M50" s="22" t="str">
        <f>'Weekly Diet'!M50</f>
        <v/>
      </c>
      <c r="N50" s="77">
        <f>$A50*'Weekly Diet'!N50</f>
        <v>0</v>
      </c>
      <c r="O50" s="22" t="str">
        <f>'Weekly Diet'!O50</f>
        <v/>
      </c>
      <c r="P50" s="77">
        <f>$A50*'Weekly Diet'!P50</f>
        <v>0</v>
      </c>
      <c r="Q50" s="22" t="str">
        <f>'Weekly Diet'!Q50</f>
        <v/>
      </c>
    </row>
    <row r="51" spans="1:17" x14ac:dyDescent="0.2">
      <c r="A51" s="21">
        <v>1.28</v>
      </c>
      <c r="B51" s="34">
        <v>532</v>
      </c>
      <c r="C51" s="38" t="s">
        <v>94</v>
      </c>
      <c r="D51" s="77">
        <f>A51*'Weekly Diet'!D51</f>
        <v>0</v>
      </c>
      <c r="E51" s="22" t="str">
        <f>'Weekly Diet'!E51</f>
        <v/>
      </c>
      <c r="F51" s="77">
        <f>$A51*'Weekly Diet'!F51</f>
        <v>0</v>
      </c>
      <c r="G51" s="22" t="str">
        <f>'Weekly Diet'!G51</f>
        <v/>
      </c>
      <c r="H51" s="77">
        <f>$A51*'Weekly Diet'!H51</f>
        <v>0</v>
      </c>
      <c r="I51" s="22" t="str">
        <f>'Weekly Diet'!I51</f>
        <v/>
      </c>
      <c r="J51" s="77">
        <f>$A51*'Weekly Diet'!J51</f>
        <v>0</v>
      </c>
      <c r="K51" s="22" t="str">
        <f>'Weekly Diet'!K51</f>
        <v/>
      </c>
      <c r="L51" s="77">
        <f>$A51*'Weekly Diet'!L51</f>
        <v>0</v>
      </c>
      <c r="M51" s="22" t="str">
        <f>'Weekly Diet'!M51</f>
        <v/>
      </c>
      <c r="N51" s="77">
        <f>$A51*'Weekly Diet'!N51</f>
        <v>0</v>
      </c>
      <c r="O51" s="22" t="str">
        <f>'Weekly Diet'!O51</f>
        <v/>
      </c>
      <c r="P51" s="77">
        <f>$A51*'Weekly Diet'!P51</f>
        <v>0</v>
      </c>
      <c r="Q51" s="22" t="str">
        <f>'Weekly Diet'!Q51</f>
        <v/>
      </c>
    </row>
    <row r="52" spans="1:17" x14ac:dyDescent="0.2">
      <c r="A52" s="21">
        <v>0.28000000000000003</v>
      </c>
      <c r="B52" s="32">
        <v>15</v>
      </c>
      <c r="C52" s="32" t="s">
        <v>18</v>
      </c>
      <c r="D52" s="77">
        <f>A52*'Weekly Diet'!D52</f>
        <v>0</v>
      </c>
      <c r="E52" s="22" t="str">
        <f>'Weekly Diet'!E52</f>
        <v/>
      </c>
      <c r="F52" s="77">
        <f>$A52*'Weekly Diet'!F52</f>
        <v>0</v>
      </c>
      <c r="G52" s="22" t="str">
        <f>'Weekly Diet'!G52</f>
        <v/>
      </c>
      <c r="H52" s="77">
        <f>$A52*'Weekly Diet'!H52</f>
        <v>0</v>
      </c>
      <c r="I52" s="22" t="str">
        <f>'Weekly Diet'!I52</f>
        <v/>
      </c>
      <c r="J52" s="77">
        <f>$A52*'Weekly Diet'!J52</f>
        <v>0</v>
      </c>
      <c r="K52" s="22" t="str">
        <f>'Weekly Diet'!K52</f>
        <v/>
      </c>
      <c r="L52" s="77">
        <f>$A52*'Weekly Diet'!L52</f>
        <v>0</v>
      </c>
      <c r="M52" s="22" t="str">
        <f>'Weekly Diet'!M52</f>
        <v/>
      </c>
      <c r="N52" s="77">
        <f>$A52*'Weekly Diet'!N52</f>
        <v>0</v>
      </c>
      <c r="O52" s="22" t="str">
        <f>'Weekly Diet'!O52</f>
        <v/>
      </c>
      <c r="P52" s="77">
        <f>$A52*'Weekly Diet'!P52</f>
        <v>0</v>
      </c>
      <c r="Q52" s="22" t="str">
        <f>'Weekly Diet'!Q52</f>
        <v/>
      </c>
    </row>
    <row r="53" spans="1:17" x14ac:dyDescent="0.2">
      <c r="A53" s="21">
        <v>0.34</v>
      </c>
      <c r="B53" s="2">
        <v>122</v>
      </c>
      <c r="C53" s="2" t="s">
        <v>71</v>
      </c>
      <c r="D53" s="77">
        <f>A53*'Weekly Diet'!D53</f>
        <v>0</v>
      </c>
      <c r="E53" s="22" t="str">
        <f>'Weekly Diet'!E53</f>
        <v/>
      </c>
      <c r="F53" s="77">
        <f>$A53*'Weekly Diet'!F53</f>
        <v>0</v>
      </c>
      <c r="G53" s="22" t="str">
        <f>'Weekly Diet'!G53</f>
        <v/>
      </c>
      <c r="H53" s="77">
        <f>$A53*'Weekly Diet'!H53</f>
        <v>0</v>
      </c>
      <c r="I53" s="22" t="str">
        <f>'Weekly Diet'!I53</f>
        <v/>
      </c>
      <c r="J53" s="77">
        <f>$A53*'Weekly Diet'!J53</f>
        <v>0</v>
      </c>
      <c r="K53" s="22" t="str">
        <f>'Weekly Diet'!K53</f>
        <v/>
      </c>
      <c r="L53" s="77">
        <f>$A53*'Weekly Diet'!L53</f>
        <v>0</v>
      </c>
      <c r="M53" s="22" t="str">
        <f>'Weekly Diet'!M53</f>
        <v/>
      </c>
      <c r="N53" s="77">
        <f>$A53*'Weekly Diet'!N53</f>
        <v>0</v>
      </c>
      <c r="O53" s="22" t="str">
        <f>'Weekly Diet'!O53</f>
        <v/>
      </c>
      <c r="P53" s="77">
        <f>$A53*'Weekly Diet'!P53</f>
        <v>0</v>
      </c>
      <c r="Q53" s="22" t="str">
        <f>'Weekly Diet'!Q53</f>
        <v/>
      </c>
    </row>
    <row r="54" spans="1:17" x14ac:dyDescent="0.2">
      <c r="A54" s="21">
        <v>1.02</v>
      </c>
      <c r="B54" s="20">
        <v>282</v>
      </c>
      <c r="C54" s="20" t="s">
        <v>288</v>
      </c>
      <c r="D54" s="77">
        <f>A54*'Weekly Diet'!D54</f>
        <v>0</v>
      </c>
      <c r="E54" s="22" t="str">
        <f>'Weekly Diet'!E54</f>
        <v/>
      </c>
      <c r="F54" s="77">
        <f>$A54*'Weekly Diet'!F54</f>
        <v>0</v>
      </c>
      <c r="G54" s="22" t="str">
        <f>'Weekly Diet'!G54</f>
        <v/>
      </c>
      <c r="H54" s="77">
        <f>$A54*'Weekly Diet'!H54</f>
        <v>0</v>
      </c>
      <c r="I54" s="22" t="str">
        <f>'Weekly Diet'!I54</f>
        <v/>
      </c>
      <c r="J54" s="77">
        <f>$A54*'Weekly Diet'!J54</f>
        <v>0</v>
      </c>
      <c r="K54" s="22" t="str">
        <f>'Weekly Diet'!K54</f>
        <v/>
      </c>
      <c r="L54" s="77">
        <f>$A54*'Weekly Diet'!L54</f>
        <v>0</v>
      </c>
      <c r="M54" s="22" t="str">
        <f>'Weekly Diet'!M54</f>
        <v/>
      </c>
      <c r="N54" s="77">
        <f>$A54*'Weekly Diet'!N54</f>
        <v>0</v>
      </c>
      <c r="O54" s="22" t="str">
        <f>'Weekly Diet'!O54</f>
        <v/>
      </c>
      <c r="P54" s="77">
        <f>$A54*'Weekly Diet'!P54</f>
        <v>0</v>
      </c>
      <c r="Q54" s="22" t="str">
        <f>'Weekly Diet'!Q54</f>
        <v/>
      </c>
    </row>
    <row r="55" spans="1:17" x14ac:dyDescent="0.2">
      <c r="A55" s="21">
        <v>1.75</v>
      </c>
      <c r="B55" s="63">
        <v>143</v>
      </c>
      <c r="C55" s="63" t="s">
        <v>4</v>
      </c>
      <c r="D55" s="77">
        <f>A55*'Weekly Diet'!D55</f>
        <v>0</v>
      </c>
      <c r="E55" s="22" t="str">
        <f>'Weekly Diet'!E55</f>
        <v/>
      </c>
      <c r="F55" s="77">
        <f>$A55*'Weekly Diet'!F55</f>
        <v>0</v>
      </c>
      <c r="G55" s="22" t="str">
        <f>'Weekly Diet'!G55</f>
        <v/>
      </c>
      <c r="H55" s="77">
        <f>$A55*'Weekly Diet'!H55</f>
        <v>0</v>
      </c>
      <c r="I55" s="22" t="str">
        <f>'Weekly Diet'!I55</f>
        <v/>
      </c>
      <c r="J55" s="77">
        <f>$A55*'Weekly Diet'!J55</f>
        <v>0</v>
      </c>
      <c r="K55" s="22" t="str">
        <f>'Weekly Diet'!K55</f>
        <v/>
      </c>
      <c r="L55" s="77">
        <f>$A55*'Weekly Diet'!L55</f>
        <v>0</v>
      </c>
      <c r="M55" s="22" t="str">
        <f>'Weekly Diet'!M55</f>
        <v/>
      </c>
      <c r="N55" s="77">
        <f>$A55*'Weekly Diet'!N55</f>
        <v>0</v>
      </c>
      <c r="O55" s="22" t="str">
        <f>'Weekly Diet'!O55</f>
        <v/>
      </c>
      <c r="P55" s="77">
        <f>$A55*'Weekly Diet'!P55</f>
        <v>0</v>
      </c>
      <c r="Q55" s="22" t="str">
        <f>'Weekly Diet'!Q55</f>
        <v/>
      </c>
    </row>
    <row r="56" spans="1:17" x14ac:dyDescent="0.2">
      <c r="A56" s="21">
        <v>0.37</v>
      </c>
      <c r="B56" s="20">
        <v>74</v>
      </c>
      <c r="C56" s="27" t="s">
        <v>403</v>
      </c>
      <c r="D56" s="77">
        <f>A56*'Weekly Diet'!D56</f>
        <v>0</v>
      </c>
      <c r="E56" s="22" t="str">
        <f>'Weekly Diet'!E56</f>
        <v/>
      </c>
      <c r="F56" s="77">
        <f>$A56*'Weekly Diet'!F56</f>
        <v>0</v>
      </c>
      <c r="G56" s="22" t="str">
        <f>'Weekly Diet'!G56</f>
        <v/>
      </c>
      <c r="H56" s="77">
        <f>$A56*'Weekly Diet'!H56</f>
        <v>0</v>
      </c>
      <c r="I56" s="22" t="str">
        <f>'Weekly Diet'!I56</f>
        <v/>
      </c>
      <c r="J56" s="77">
        <f>$A56*'Weekly Diet'!J56</f>
        <v>0</v>
      </c>
      <c r="K56" s="22" t="str">
        <f>'Weekly Diet'!K56</f>
        <v/>
      </c>
      <c r="L56" s="77">
        <f>$A56*'Weekly Diet'!L56</f>
        <v>0</v>
      </c>
      <c r="M56" s="22" t="str">
        <f>'Weekly Diet'!M56</f>
        <v/>
      </c>
      <c r="N56" s="77">
        <f>$A56*'Weekly Diet'!N56</f>
        <v>0</v>
      </c>
      <c r="O56" s="22" t="str">
        <f>'Weekly Diet'!O56</f>
        <v/>
      </c>
      <c r="P56" s="77">
        <f>$A56*'Weekly Diet'!P56</f>
        <v>0</v>
      </c>
      <c r="Q56" s="22" t="str">
        <f>'Weekly Diet'!Q56</f>
        <v/>
      </c>
    </row>
    <row r="57" spans="1:17" x14ac:dyDescent="0.2">
      <c r="A57" s="21">
        <v>0.2</v>
      </c>
      <c r="B57" s="66">
        <v>85</v>
      </c>
      <c r="C57" s="66" t="s">
        <v>291</v>
      </c>
      <c r="D57" s="77">
        <f>A57*'Weekly Diet'!D57</f>
        <v>0</v>
      </c>
      <c r="E57" s="22" t="str">
        <f>'Weekly Diet'!E57</f>
        <v/>
      </c>
      <c r="F57" s="77">
        <f>$A57*'Weekly Diet'!F57</f>
        <v>0</v>
      </c>
      <c r="G57" s="22" t="str">
        <f>'Weekly Diet'!G57</f>
        <v/>
      </c>
      <c r="H57" s="77">
        <f>$A57*'Weekly Diet'!H57</f>
        <v>0</v>
      </c>
      <c r="I57" s="22" t="str">
        <f>'Weekly Diet'!I57</f>
        <v/>
      </c>
      <c r="J57" s="77">
        <f>$A57*'Weekly Diet'!J57</f>
        <v>0</v>
      </c>
      <c r="K57" s="22" t="str">
        <f>'Weekly Diet'!K57</f>
        <v/>
      </c>
      <c r="L57" s="77">
        <f>$A57*'Weekly Diet'!L57</f>
        <v>0</v>
      </c>
      <c r="M57" s="22" t="str">
        <f>'Weekly Diet'!M57</f>
        <v/>
      </c>
      <c r="N57" s="77">
        <f>$A57*'Weekly Diet'!N57</f>
        <v>0</v>
      </c>
      <c r="O57" s="22" t="str">
        <f>'Weekly Diet'!O57</f>
        <v/>
      </c>
      <c r="P57" s="77">
        <f>$A57*'Weekly Diet'!P57</f>
        <v>0</v>
      </c>
      <c r="Q57" s="22" t="str">
        <f>'Weekly Diet'!Q57</f>
        <v/>
      </c>
    </row>
    <row r="58" spans="1:17" x14ac:dyDescent="0.2">
      <c r="A58" s="21">
        <v>0.97</v>
      </c>
      <c r="B58" s="66">
        <v>128</v>
      </c>
      <c r="C58" s="66" t="s">
        <v>465</v>
      </c>
      <c r="D58" s="77">
        <f>A58*'Weekly Diet'!D58</f>
        <v>0</v>
      </c>
      <c r="E58" s="22" t="str">
        <f>'Weekly Diet'!E58</f>
        <v/>
      </c>
      <c r="F58" s="77">
        <f>$A58*'Weekly Diet'!F58</f>
        <v>0</v>
      </c>
      <c r="G58" s="22" t="str">
        <f>'Weekly Diet'!G58</f>
        <v/>
      </c>
      <c r="H58" s="77">
        <f>$A58*'Weekly Diet'!H58</f>
        <v>0</v>
      </c>
      <c r="I58" s="22" t="str">
        <f>'Weekly Diet'!I58</f>
        <v/>
      </c>
      <c r="J58" s="77">
        <f>$A58*'Weekly Diet'!J58</f>
        <v>0</v>
      </c>
      <c r="K58" s="22" t="str">
        <f>'Weekly Diet'!K58</f>
        <v/>
      </c>
      <c r="L58" s="77">
        <f>$A58*'Weekly Diet'!L58</f>
        <v>0</v>
      </c>
      <c r="M58" s="22" t="str">
        <f>'Weekly Diet'!M58</f>
        <v/>
      </c>
      <c r="N58" s="77">
        <f>$A58*'Weekly Diet'!N58</f>
        <v>0</v>
      </c>
      <c r="O58" s="22" t="str">
        <f>'Weekly Diet'!O58</f>
        <v/>
      </c>
      <c r="P58" s="77">
        <f>$A58*'Weekly Diet'!P58</f>
        <v>0</v>
      </c>
      <c r="Q58" s="22" t="str">
        <f>'Weekly Diet'!Q58</f>
        <v/>
      </c>
    </row>
    <row r="59" spans="1:17" x14ac:dyDescent="0.2">
      <c r="A59" s="21">
        <v>3.6</v>
      </c>
      <c r="B59" s="46">
        <v>340</v>
      </c>
      <c r="C59" s="46" t="s">
        <v>194</v>
      </c>
      <c r="D59" s="77">
        <f>A59*'Weekly Diet'!D59</f>
        <v>0</v>
      </c>
      <c r="E59" s="22" t="str">
        <f>'Weekly Diet'!E59</f>
        <v/>
      </c>
      <c r="F59" s="77">
        <f>$A59*'Weekly Diet'!F59</f>
        <v>0</v>
      </c>
      <c r="G59" s="22" t="str">
        <f>'Weekly Diet'!G59</f>
        <v/>
      </c>
      <c r="H59" s="77">
        <f>$A59*'Weekly Diet'!H59</f>
        <v>0</v>
      </c>
      <c r="I59" s="22" t="str">
        <f>'Weekly Diet'!I59</f>
        <v/>
      </c>
      <c r="J59" s="77">
        <f>$A59*'Weekly Diet'!J59</f>
        <v>0</v>
      </c>
      <c r="K59" s="22" t="str">
        <f>'Weekly Diet'!K59</f>
        <v/>
      </c>
      <c r="L59" s="77">
        <f>$A59*'Weekly Diet'!L59</f>
        <v>0</v>
      </c>
      <c r="M59" s="22" t="str">
        <f>'Weekly Diet'!M59</f>
        <v/>
      </c>
      <c r="N59" s="77">
        <f>$A59*'Weekly Diet'!N59</f>
        <v>0</v>
      </c>
      <c r="O59" s="22" t="str">
        <f>'Weekly Diet'!O59</f>
        <v/>
      </c>
      <c r="P59" s="77">
        <f>$A59*'Weekly Diet'!P59</f>
        <v>0</v>
      </c>
      <c r="Q59" s="22" t="str">
        <f>'Weekly Diet'!Q59</f>
        <v/>
      </c>
    </row>
    <row r="60" spans="1:17" x14ac:dyDescent="0.2">
      <c r="A60" s="21">
        <v>0.3</v>
      </c>
      <c r="B60" s="20">
        <v>45</v>
      </c>
      <c r="C60" s="20" t="s">
        <v>104</v>
      </c>
      <c r="D60" s="77">
        <f>A60*'Weekly Diet'!D60</f>
        <v>0</v>
      </c>
      <c r="E60" s="22" t="str">
        <f>'Weekly Diet'!E60</f>
        <v/>
      </c>
      <c r="F60" s="77">
        <f>$A60*'Weekly Diet'!F60</f>
        <v>0</v>
      </c>
      <c r="G60" s="22" t="str">
        <f>'Weekly Diet'!G60</f>
        <v/>
      </c>
      <c r="H60" s="77">
        <f>$A60*'Weekly Diet'!H60</f>
        <v>0</v>
      </c>
      <c r="I60" s="22" t="str">
        <f>'Weekly Diet'!I60</f>
        <v/>
      </c>
      <c r="J60" s="77">
        <f>$A60*'Weekly Diet'!J60</f>
        <v>0</v>
      </c>
      <c r="K60" s="22" t="str">
        <f>'Weekly Diet'!K60</f>
        <v/>
      </c>
      <c r="L60" s="77">
        <f>$A60*'Weekly Diet'!L60</f>
        <v>0</v>
      </c>
      <c r="M60" s="22" t="str">
        <f>'Weekly Diet'!M60</f>
        <v/>
      </c>
      <c r="N60" s="77">
        <f>$A60*'Weekly Diet'!N60</f>
        <v>0</v>
      </c>
      <c r="O60" s="22" t="str">
        <f>'Weekly Diet'!O60</f>
        <v/>
      </c>
      <c r="P60" s="77">
        <f>$A60*'Weekly Diet'!P60</f>
        <v>0</v>
      </c>
      <c r="Q60" s="22" t="str">
        <f>'Weekly Diet'!Q60</f>
        <v/>
      </c>
    </row>
    <row r="61" spans="1:17" x14ac:dyDescent="0.2">
      <c r="A61" s="21">
        <v>1.0129999999999999</v>
      </c>
      <c r="B61" s="32">
        <v>33</v>
      </c>
      <c r="C61" s="32" t="s">
        <v>19</v>
      </c>
      <c r="D61" s="77">
        <f>A61*'Weekly Diet'!D61</f>
        <v>0</v>
      </c>
      <c r="E61" s="22" t="str">
        <f>'Weekly Diet'!E61</f>
        <v/>
      </c>
      <c r="F61" s="77">
        <f>$A61*'Weekly Diet'!F61</f>
        <v>0</v>
      </c>
      <c r="G61" s="22" t="str">
        <f>'Weekly Diet'!G61</f>
        <v/>
      </c>
      <c r="H61" s="77">
        <f>$A61*'Weekly Diet'!H61</f>
        <v>0</v>
      </c>
      <c r="I61" s="22" t="str">
        <f>'Weekly Diet'!I61</f>
        <v/>
      </c>
      <c r="J61" s="77">
        <f>$A61*'Weekly Diet'!J61</f>
        <v>0</v>
      </c>
      <c r="K61" s="22" t="str">
        <f>'Weekly Diet'!K61</f>
        <v/>
      </c>
      <c r="L61" s="77">
        <f>$A61*'Weekly Diet'!L61</f>
        <v>0</v>
      </c>
      <c r="M61" s="22" t="str">
        <f>'Weekly Diet'!M61</f>
        <v/>
      </c>
      <c r="N61" s="77">
        <f>$A61*'Weekly Diet'!N61</f>
        <v>0</v>
      </c>
      <c r="O61" s="22" t="str">
        <f>'Weekly Diet'!O61</f>
        <v/>
      </c>
      <c r="P61" s="77">
        <f>$A61*'Weekly Diet'!P61</f>
        <v>0</v>
      </c>
      <c r="Q61" s="22" t="str">
        <f>'Weekly Diet'!Q61</f>
        <v/>
      </c>
    </row>
    <row r="62" spans="1:17" x14ac:dyDescent="0.2">
      <c r="A62" s="21">
        <v>0.28999999999999998</v>
      </c>
      <c r="B62" s="20">
        <v>67</v>
      </c>
      <c r="C62" s="20" t="s">
        <v>82</v>
      </c>
      <c r="D62" s="77">
        <f>A62*'Weekly Diet'!D62</f>
        <v>0</v>
      </c>
      <c r="E62" s="22" t="str">
        <f>'Weekly Diet'!E62</f>
        <v/>
      </c>
      <c r="F62" s="77">
        <f>$A62*'Weekly Diet'!F62</f>
        <v>0</v>
      </c>
      <c r="G62" s="22" t="str">
        <f>'Weekly Diet'!G62</f>
        <v/>
      </c>
      <c r="H62" s="77">
        <f>$A62*'Weekly Diet'!H62</f>
        <v>0</v>
      </c>
      <c r="I62" s="22" t="str">
        <f>'Weekly Diet'!I62</f>
        <v/>
      </c>
      <c r="J62" s="77">
        <f>$A62*'Weekly Diet'!J62</f>
        <v>0</v>
      </c>
      <c r="K62" s="22" t="str">
        <f>'Weekly Diet'!K62</f>
        <v/>
      </c>
      <c r="L62" s="77">
        <f>$A62*'Weekly Diet'!L62</f>
        <v>0</v>
      </c>
      <c r="M62" s="22" t="str">
        <f>'Weekly Diet'!M62</f>
        <v/>
      </c>
      <c r="N62" s="77">
        <f>$A62*'Weekly Diet'!N62</f>
        <v>0</v>
      </c>
      <c r="O62" s="22" t="str">
        <f>'Weekly Diet'!O62</f>
        <v/>
      </c>
      <c r="P62" s="77">
        <f>$A62*'Weekly Diet'!P62</f>
        <v>0</v>
      </c>
      <c r="Q62" s="22" t="str">
        <f>'Weekly Diet'!Q62</f>
        <v/>
      </c>
    </row>
    <row r="63" spans="1:17" x14ac:dyDescent="0.2">
      <c r="A63" s="21">
        <v>1.02</v>
      </c>
      <c r="B63" s="40">
        <v>163</v>
      </c>
      <c r="C63" s="40" t="s">
        <v>296</v>
      </c>
      <c r="D63" s="77">
        <f>A63*'Weekly Diet'!D63</f>
        <v>0</v>
      </c>
      <c r="E63" s="22" t="str">
        <f>'Weekly Diet'!E63</f>
        <v/>
      </c>
      <c r="F63" s="77">
        <f>$A63*'Weekly Diet'!F63</f>
        <v>0</v>
      </c>
      <c r="G63" s="22" t="str">
        <f>'Weekly Diet'!G63</f>
        <v/>
      </c>
      <c r="H63" s="77">
        <f>$A63*'Weekly Diet'!H63</f>
        <v>0</v>
      </c>
      <c r="I63" s="22" t="str">
        <f>'Weekly Diet'!I63</f>
        <v/>
      </c>
      <c r="J63" s="77">
        <f>$A63*'Weekly Diet'!J63</f>
        <v>0</v>
      </c>
      <c r="K63" s="22" t="str">
        <f>'Weekly Diet'!K63</f>
        <v/>
      </c>
      <c r="L63" s="77">
        <f>$A63*'Weekly Diet'!L63</f>
        <v>0</v>
      </c>
      <c r="M63" s="22" t="str">
        <f>'Weekly Diet'!M63</f>
        <v/>
      </c>
      <c r="N63" s="77">
        <f>$A63*'Weekly Diet'!N63</f>
        <v>0</v>
      </c>
      <c r="O63" s="22" t="str">
        <f>'Weekly Diet'!O63</f>
        <v/>
      </c>
      <c r="P63" s="77">
        <f>$A63*'Weekly Diet'!P63</f>
        <v>0</v>
      </c>
      <c r="Q63" s="22" t="str">
        <f>'Weekly Diet'!Q63</f>
        <v/>
      </c>
    </row>
    <row r="64" spans="1:17" x14ac:dyDescent="0.2">
      <c r="A64" s="21">
        <v>0.19</v>
      </c>
      <c r="B64" s="3">
        <v>180</v>
      </c>
      <c r="C64" s="2" t="s">
        <v>308</v>
      </c>
      <c r="D64" s="77">
        <f>A64*'Weekly Diet'!D64</f>
        <v>0</v>
      </c>
      <c r="E64" s="22" t="str">
        <f>'Weekly Diet'!E64</f>
        <v/>
      </c>
      <c r="F64" s="77">
        <f>$A64*'Weekly Diet'!F64</f>
        <v>0</v>
      </c>
      <c r="G64" s="22" t="str">
        <f>'Weekly Diet'!G64</f>
        <v/>
      </c>
      <c r="H64" s="77">
        <f>$A64*'Weekly Diet'!H64</f>
        <v>0</v>
      </c>
      <c r="I64" s="22" t="str">
        <f>'Weekly Diet'!I64</f>
        <v/>
      </c>
      <c r="J64" s="77">
        <f>$A64*'Weekly Diet'!J64</f>
        <v>0</v>
      </c>
      <c r="K64" s="22" t="str">
        <f>'Weekly Diet'!K64</f>
        <v/>
      </c>
      <c r="L64" s="77">
        <f>$A64*'Weekly Diet'!L64</f>
        <v>0</v>
      </c>
      <c r="M64" s="22" t="str">
        <f>'Weekly Diet'!M64</f>
        <v/>
      </c>
      <c r="N64" s="77">
        <f>$A64*'Weekly Diet'!N64</f>
        <v>0</v>
      </c>
      <c r="O64" s="22" t="str">
        <f>'Weekly Diet'!O64</f>
        <v/>
      </c>
      <c r="P64" s="77">
        <f>$A64*'Weekly Diet'!P64</f>
        <v>0</v>
      </c>
      <c r="Q64" s="22" t="str">
        <f>'Weekly Diet'!Q64</f>
        <v/>
      </c>
    </row>
    <row r="65" spans="1:17" x14ac:dyDescent="0.2">
      <c r="A65" s="21">
        <v>0.9</v>
      </c>
      <c r="B65" s="3">
        <v>28</v>
      </c>
      <c r="C65" s="32" t="s">
        <v>175</v>
      </c>
      <c r="D65" s="77">
        <f>A65*'Weekly Diet'!D65</f>
        <v>0</v>
      </c>
      <c r="E65" s="22" t="str">
        <f>'Weekly Diet'!E65</f>
        <v/>
      </c>
      <c r="F65" s="77">
        <f>$A65*'Weekly Diet'!F65</f>
        <v>0</v>
      </c>
      <c r="G65" s="22" t="str">
        <f>'Weekly Diet'!G65</f>
        <v/>
      </c>
      <c r="H65" s="77">
        <f>$A65*'Weekly Diet'!H65</f>
        <v>0</v>
      </c>
      <c r="I65" s="22" t="str">
        <f>'Weekly Diet'!I65</f>
        <v/>
      </c>
      <c r="J65" s="77">
        <f>$A65*'Weekly Diet'!J65</f>
        <v>0</v>
      </c>
      <c r="K65" s="22" t="str">
        <f>'Weekly Diet'!K65</f>
        <v/>
      </c>
      <c r="L65" s="77">
        <f>$A65*'Weekly Diet'!L65</f>
        <v>0</v>
      </c>
      <c r="M65" s="22" t="str">
        <f>'Weekly Diet'!M65</f>
        <v/>
      </c>
      <c r="N65" s="77">
        <f>$A65*'Weekly Diet'!N65</f>
        <v>0</v>
      </c>
      <c r="O65" s="22" t="str">
        <f>'Weekly Diet'!O65</f>
        <v/>
      </c>
      <c r="P65" s="77">
        <f>$A65*'Weekly Diet'!P65</f>
        <v>0</v>
      </c>
      <c r="Q65" s="22" t="str">
        <f>'Weekly Diet'!Q65</f>
        <v/>
      </c>
    </row>
    <row r="66" spans="1:17" x14ac:dyDescent="0.2">
      <c r="A66" s="21">
        <v>1.51</v>
      </c>
      <c r="B66" s="66">
        <v>217</v>
      </c>
      <c r="C66" s="66" t="s">
        <v>97</v>
      </c>
      <c r="D66" s="77">
        <f>A66*'Weekly Diet'!D66</f>
        <v>0</v>
      </c>
      <c r="E66" s="22" t="str">
        <f>'Weekly Diet'!E66</f>
        <v/>
      </c>
      <c r="F66" s="77">
        <f>$A66*'Weekly Diet'!F66</f>
        <v>0</v>
      </c>
      <c r="G66" s="22" t="str">
        <f>'Weekly Diet'!G66</f>
        <v/>
      </c>
      <c r="H66" s="77">
        <f>$A66*'Weekly Diet'!H66</f>
        <v>0</v>
      </c>
      <c r="I66" s="22" t="str">
        <f>'Weekly Diet'!I66</f>
        <v/>
      </c>
      <c r="J66" s="77">
        <f>$A66*'Weekly Diet'!J66</f>
        <v>0</v>
      </c>
      <c r="K66" s="22" t="str">
        <f>'Weekly Diet'!K66</f>
        <v/>
      </c>
      <c r="L66" s="77">
        <f>$A66*'Weekly Diet'!L66</f>
        <v>0</v>
      </c>
      <c r="M66" s="22" t="str">
        <f>'Weekly Diet'!M66</f>
        <v/>
      </c>
      <c r="N66" s="77">
        <f>$A66*'Weekly Diet'!N66</f>
        <v>0</v>
      </c>
      <c r="O66" s="22" t="str">
        <f>'Weekly Diet'!O66</f>
        <v/>
      </c>
      <c r="P66" s="77">
        <f>$A66*'Weekly Diet'!P66</f>
        <v>0</v>
      </c>
      <c r="Q66" s="22" t="str">
        <f>'Weekly Diet'!Q66</f>
        <v/>
      </c>
    </row>
    <row r="67" spans="1:17" x14ac:dyDescent="0.2">
      <c r="A67" s="21">
        <v>0.31</v>
      </c>
      <c r="B67" s="20">
        <v>61</v>
      </c>
      <c r="C67" s="27" t="s">
        <v>312</v>
      </c>
      <c r="D67" s="77">
        <f>A67*'Weekly Diet'!D67</f>
        <v>0</v>
      </c>
      <c r="E67" s="22" t="str">
        <f>'Weekly Diet'!E67</f>
        <v/>
      </c>
      <c r="F67" s="77">
        <f>$A67*'Weekly Diet'!F67</f>
        <v>0</v>
      </c>
      <c r="G67" s="22" t="str">
        <f>'Weekly Diet'!G67</f>
        <v/>
      </c>
      <c r="H67" s="77">
        <f>$A67*'Weekly Diet'!H67</f>
        <v>0</v>
      </c>
      <c r="I67" s="22" t="str">
        <f>'Weekly Diet'!I67</f>
        <v/>
      </c>
      <c r="J67" s="77">
        <f>$A67*'Weekly Diet'!J67</f>
        <v>0</v>
      </c>
      <c r="K67" s="22" t="str">
        <f>'Weekly Diet'!K67</f>
        <v/>
      </c>
      <c r="L67" s="77">
        <f>$A67*'Weekly Diet'!L67</f>
        <v>0</v>
      </c>
      <c r="M67" s="22" t="str">
        <f>'Weekly Diet'!M67</f>
        <v/>
      </c>
      <c r="N67" s="77">
        <f>$A67*'Weekly Diet'!N67</f>
        <v>0</v>
      </c>
      <c r="O67" s="22" t="str">
        <f>'Weekly Diet'!O67</f>
        <v/>
      </c>
      <c r="P67" s="77">
        <f>$A67*'Weekly Diet'!P67</f>
        <v>0</v>
      </c>
      <c r="Q67" s="22" t="str">
        <f>'Weekly Diet'!Q67</f>
        <v/>
      </c>
    </row>
    <row r="68" spans="1:17" x14ac:dyDescent="0.2">
      <c r="A68" s="21">
        <v>0</v>
      </c>
      <c r="B68" s="149">
        <v>902</v>
      </c>
      <c r="C68" s="149" t="s">
        <v>181</v>
      </c>
      <c r="D68" s="77">
        <f>A68*'Weekly Diet'!D68</f>
        <v>0</v>
      </c>
      <c r="E68" s="22" t="str">
        <f>'Weekly Diet'!E68</f>
        <v/>
      </c>
      <c r="F68" s="77">
        <f>$A68*'Weekly Diet'!F68</f>
        <v>0</v>
      </c>
      <c r="G68" s="22" t="str">
        <f>'Weekly Diet'!G68</f>
        <v/>
      </c>
      <c r="H68" s="77">
        <f>$A68*'Weekly Diet'!H68</f>
        <v>0</v>
      </c>
      <c r="I68" s="22" t="str">
        <f>'Weekly Diet'!I68</f>
        <v/>
      </c>
      <c r="J68" s="77">
        <f>$A68*'Weekly Diet'!J68</f>
        <v>0</v>
      </c>
      <c r="K68" s="22" t="str">
        <f>'Weekly Diet'!K68</f>
        <v/>
      </c>
      <c r="L68" s="77">
        <f>$A68*'Weekly Diet'!L68</f>
        <v>0</v>
      </c>
      <c r="M68" s="22" t="str">
        <f>'Weekly Diet'!M68</f>
        <v/>
      </c>
      <c r="N68" s="77">
        <f>$A68*'Weekly Diet'!N68</f>
        <v>0</v>
      </c>
      <c r="O68" s="22" t="str">
        <f>'Weekly Diet'!O68</f>
        <v/>
      </c>
      <c r="P68" s="77">
        <f>$A68*'Weekly Diet'!P68</f>
        <v>0</v>
      </c>
      <c r="Q68" s="22" t="str">
        <f>'Weekly Diet'!Q68</f>
        <v/>
      </c>
    </row>
    <row r="69" spans="1:17" x14ac:dyDescent="0.2">
      <c r="A69" s="21">
        <v>0.74</v>
      </c>
      <c r="B69" s="46">
        <v>191</v>
      </c>
      <c r="C69" s="46" t="s">
        <v>163</v>
      </c>
      <c r="D69" s="77">
        <f>A69*'Weekly Diet'!D69</f>
        <v>0</v>
      </c>
      <c r="E69" s="22" t="str">
        <f>'Weekly Diet'!E69</f>
        <v/>
      </c>
      <c r="F69" s="77">
        <f>$A69*'Weekly Diet'!F69</f>
        <v>0</v>
      </c>
      <c r="G69" s="22" t="str">
        <f>'Weekly Diet'!G69</f>
        <v/>
      </c>
      <c r="H69" s="77">
        <f>$A69*'Weekly Diet'!H69</f>
        <v>0</v>
      </c>
      <c r="I69" s="22" t="str">
        <f>'Weekly Diet'!I69</f>
        <v/>
      </c>
      <c r="J69" s="77">
        <f>$A69*'Weekly Diet'!J69</f>
        <v>0</v>
      </c>
      <c r="K69" s="22" t="str">
        <f>'Weekly Diet'!K69</f>
        <v/>
      </c>
      <c r="L69" s="77">
        <f>$A69*'Weekly Diet'!L69</f>
        <v>0</v>
      </c>
      <c r="M69" s="22" t="str">
        <f>'Weekly Diet'!M69</f>
        <v/>
      </c>
      <c r="N69" s="77">
        <f>$A69*'Weekly Diet'!N69</f>
        <v>0</v>
      </c>
      <c r="O69" s="22" t="str">
        <f>'Weekly Diet'!O69</f>
        <v/>
      </c>
      <c r="P69" s="77">
        <f>$A69*'Weekly Diet'!P69</f>
        <v>0</v>
      </c>
      <c r="Q69" s="22" t="str">
        <f>'Weekly Diet'!Q69</f>
        <v/>
      </c>
    </row>
    <row r="70" spans="1:17" x14ac:dyDescent="0.2">
      <c r="A70" s="21">
        <v>1.1000000000000001</v>
      </c>
      <c r="B70" s="32">
        <v>31</v>
      </c>
      <c r="C70" s="32" t="s">
        <v>150</v>
      </c>
      <c r="D70" s="77">
        <f>A70*'Weekly Diet'!D70</f>
        <v>0</v>
      </c>
      <c r="E70" s="22" t="str">
        <f>'Weekly Diet'!E70</f>
        <v/>
      </c>
      <c r="F70" s="77">
        <f>$A70*'Weekly Diet'!F70</f>
        <v>0</v>
      </c>
      <c r="G70" s="22" t="str">
        <f>'Weekly Diet'!G70</f>
        <v/>
      </c>
      <c r="H70" s="77">
        <f>$A70*'Weekly Diet'!H70</f>
        <v>0</v>
      </c>
      <c r="I70" s="22" t="str">
        <f>'Weekly Diet'!I70</f>
        <v/>
      </c>
      <c r="J70" s="77">
        <f>$A70*'Weekly Diet'!J70</f>
        <v>0</v>
      </c>
      <c r="K70" s="22" t="str">
        <f>'Weekly Diet'!K70</f>
        <v/>
      </c>
      <c r="L70" s="77">
        <f>$A70*'Weekly Diet'!L70</f>
        <v>0</v>
      </c>
      <c r="M70" s="22" t="str">
        <f>'Weekly Diet'!M70</f>
        <v/>
      </c>
      <c r="N70" s="77">
        <f>$A70*'Weekly Diet'!N70</f>
        <v>0</v>
      </c>
      <c r="O70" s="22" t="str">
        <f>'Weekly Diet'!O70</f>
        <v/>
      </c>
      <c r="P70" s="77">
        <f>$A70*'Weekly Diet'!P70</f>
        <v>0</v>
      </c>
      <c r="Q70" s="22" t="str">
        <f>'Weekly Diet'!Q70</f>
        <v/>
      </c>
    </row>
    <row r="71" spans="1:17" x14ac:dyDescent="0.2">
      <c r="A71" s="21">
        <v>0.97</v>
      </c>
      <c r="B71" s="32">
        <v>17</v>
      </c>
      <c r="C71" s="32" t="s">
        <v>66</v>
      </c>
      <c r="D71" s="77">
        <f>A71*'Weekly Diet'!D71</f>
        <v>0</v>
      </c>
      <c r="E71" s="22" t="str">
        <f>'Weekly Diet'!E71</f>
        <v/>
      </c>
      <c r="F71" s="77">
        <f>$A71*'Weekly Diet'!F71</f>
        <v>0</v>
      </c>
      <c r="G71" s="22" t="str">
        <f>'Weekly Diet'!G71</f>
        <v/>
      </c>
      <c r="H71" s="77">
        <f>$A71*'Weekly Diet'!H71</f>
        <v>0</v>
      </c>
      <c r="I71" s="22" t="str">
        <f>'Weekly Diet'!I71</f>
        <v/>
      </c>
      <c r="J71" s="77">
        <f>$A71*'Weekly Diet'!J71</f>
        <v>0</v>
      </c>
      <c r="K71" s="22" t="str">
        <f>'Weekly Diet'!K71</f>
        <v/>
      </c>
      <c r="L71" s="77">
        <f>$A71*'Weekly Diet'!L71</f>
        <v>0</v>
      </c>
      <c r="M71" s="22" t="str">
        <f>'Weekly Diet'!M71</f>
        <v/>
      </c>
      <c r="N71" s="77">
        <f>$A71*'Weekly Diet'!N71</f>
        <v>0</v>
      </c>
      <c r="O71" s="22" t="str">
        <f>'Weekly Diet'!O71</f>
        <v/>
      </c>
      <c r="P71" s="77">
        <f>$A71*'Weekly Diet'!P71</f>
        <v>0</v>
      </c>
      <c r="Q71" s="22" t="str">
        <f>'Weekly Diet'!Q71</f>
        <v/>
      </c>
    </row>
    <row r="72" spans="1:17" x14ac:dyDescent="0.2">
      <c r="A72" s="21">
        <v>0</v>
      </c>
      <c r="B72" s="70">
        <v>360</v>
      </c>
      <c r="C72" s="70" t="s">
        <v>98</v>
      </c>
      <c r="D72" s="77">
        <f>A72*'Weekly Diet'!D72</f>
        <v>0</v>
      </c>
      <c r="E72" s="22" t="str">
        <f>'Weekly Diet'!E72</f>
        <v/>
      </c>
      <c r="F72" s="77">
        <f>$A72*'Weekly Diet'!F72</f>
        <v>0</v>
      </c>
      <c r="G72" s="22" t="str">
        <f>'Weekly Diet'!G72</f>
        <v/>
      </c>
      <c r="H72" s="77">
        <f>$A72*'Weekly Diet'!H72</f>
        <v>0</v>
      </c>
      <c r="I72" s="22" t="str">
        <f>'Weekly Diet'!I72</f>
        <v/>
      </c>
      <c r="J72" s="77">
        <f>$A72*'Weekly Diet'!J72</f>
        <v>0</v>
      </c>
      <c r="K72" s="22" t="str">
        <f>'Weekly Diet'!K72</f>
        <v/>
      </c>
      <c r="L72" s="77">
        <f>$A72*'Weekly Diet'!L72</f>
        <v>0</v>
      </c>
      <c r="M72" s="22" t="str">
        <f>'Weekly Diet'!M72</f>
        <v/>
      </c>
      <c r="N72" s="77">
        <f>$A72*'Weekly Diet'!N72</f>
        <v>0</v>
      </c>
      <c r="O72" s="22" t="str">
        <f>'Weekly Diet'!O72</f>
        <v/>
      </c>
      <c r="P72" s="77">
        <f>$A72*'Weekly Diet'!P72</f>
        <v>0</v>
      </c>
      <c r="Q72" s="22" t="str">
        <f>'Weekly Diet'!Q72</f>
        <v/>
      </c>
    </row>
    <row r="73" spans="1:17" x14ac:dyDescent="0.2">
      <c r="A73" s="233">
        <v>3.33</v>
      </c>
      <c r="B73" s="32">
        <v>116</v>
      </c>
      <c r="C73" s="32" t="s">
        <v>56</v>
      </c>
      <c r="D73" s="77">
        <f>A73*'Weekly Diet'!D73</f>
        <v>0</v>
      </c>
      <c r="E73" s="22" t="str">
        <f>'Weekly Diet'!E73</f>
        <v/>
      </c>
      <c r="F73" s="77">
        <f>$A73*'Weekly Diet'!F73</f>
        <v>0</v>
      </c>
      <c r="G73" s="22" t="str">
        <f>'Weekly Diet'!G73</f>
        <v/>
      </c>
      <c r="H73" s="77">
        <f>$A73*'Weekly Diet'!H73</f>
        <v>0</v>
      </c>
      <c r="I73" s="22" t="str">
        <f>'Weekly Diet'!I73</f>
        <v/>
      </c>
      <c r="J73" s="77">
        <f>$A73*'Weekly Diet'!J73</f>
        <v>0</v>
      </c>
      <c r="K73" s="22" t="str">
        <f>'Weekly Diet'!K73</f>
        <v/>
      </c>
      <c r="L73" s="77">
        <f>$A73*'Weekly Diet'!L73</f>
        <v>0</v>
      </c>
      <c r="M73" s="22" t="str">
        <f>'Weekly Diet'!M73</f>
        <v/>
      </c>
      <c r="N73" s="77">
        <f>$A73*'Weekly Diet'!N73</f>
        <v>0</v>
      </c>
      <c r="O73" s="22" t="str">
        <f>'Weekly Diet'!O73</f>
        <v/>
      </c>
      <c r="P73" s="77">
        <f>$A73*'Weekly Diet'!P73</f>
        <v>0</v>
      </c>
      <c r="Q73" s="22" t="str">
        <f>'Weekly Diet'!Q73</f>
        <v/>
      </c>
    </row>
    <row r="74" spans="1:17" x14ac:dyDescent="0.2">
      <c r="A74" s="21">
        <v>1.57</v>
      </c>
      <c r="B74" s="66">
        <v>262</v>
      </c>
      <c r="C74" s="66" t="s">
        <v>89</v>
      </c>
      <c r="D74" s="77">
        <f>A74*'Weekly Diet'!D74</f>
        <v>0</v>
      </c>
      <c r="E74" s="22" t="str">
        <f>'Weekly Diet'!E74</f>
        <v/>
      </c>
      <c r="F74" s="77">
        <f>$A74*'Weekly Diet'!F74</f>
        <v>0</v>
      </c>
      <c r="G74" s="22" t="str">
        <f>'Weekly Diet'!G74</f>
        <v/>
      </c>
      <c r="H74" s="77">
        <f>$A74*'Weekly Diet'!H74</f>
        <v>0</v>
      </c>
      <c r="I74" s="22" t="str">
        <f>'Weekly Diet'!I74</f>
        <v/>
      </c>
      <c r="J74" s="77">
        <f>$A74*'Weekly Diet'!J74</f>
        <v>0</v>
      </c>
      <c r="K74" s="22" t="str">
        <f>'Weekly Diet'!K74</f>
        <v/>
      </c>
      <c r="L74" s="77">
        <f>$A74*'Weekly Diet'!L74</f>
        <v>0</v>
      </c>
      <c r="M74" s="22" t="str">
        <f>'Weekly Diet'!M74</f>
        <v/>
      </c>
      <c r="N74" s="77">
        <f>$A74*'Weekly Diet'!N74</f>
        <v>0</v>
      </c>
      <c r="O74" s="22" t="str">
        <f>'Weekly Diet'!O74</f>
        <v/>
      </c>
      <c r="P74" s="77">
        <f>$A74*'Weekly Diet'!P74</f>
        <v>0</v>
      </c>
      <c r="Q74" s="22" t="str">
        <f>'Weekly Diet'!Q74</f>
        <v/>
      </c>
    </row>
    <row r="75" spans="1:17" x14ac:dyDescent="0.2">
      <c r="A75" s="21">
        <v>0.16</v>
      </c>
      <c r="B75" s="29">
        <v>60</v>
      </c>
      <c r="C75" s="20" t="s">
        <v>319</v>
      </c>
      <c r="D75" s="77">
        <f>A75*'Weekly Diet'!D75</f>
        <v>0</v>
      </c>
      <c r="E75" s="22" t="str">
        <f>'Weekly Diet'!E75</f>
        <v/>
      </c>
      <c r="F75" s="77">
        <f>$A75*'Weekly Diet'!F75</f>
        <v>0</v>
      </c>
      <c r="G75" s="22" t="str">
        <f>'Weekly Diet'!G75</f>
        <v/>
      </c>
      <c r="H75" s="77">
        <f>$A75*'Weekly Diet'!H75</f>
        <v>0</v>
      </c>
      <c r="I75" s="22" t="str">
        <f>'Weekly Diet'!I75</f>
        <v/>
      </c>
      <c r="J75" s="77">
        <f>$A75*'Weekly Diet'!J75</f>
        <v>0</v>
      </c>
      <c r="K75" s="22" t="str">
        <f>'Weekly Diet'!K75</f>
        <v/>
      </c>
      <c r="L75" s="77">
        <f>$A75*'Weekly Diet'!L75</f>
        <v>0</v>
      </c>
      <c r="M75" s="22" t="str">
        <f>'Weekly Diet'!M75</f>
        <v/>
      </c>
      <c r="N75" s="77">
        <f>$A75*'Weekly Diet'!N75</f>
        <v>0</v>
      </c>
      <c r="O75" s="22" t="str">
        <f>'Weekly Diet'!O75</f>
        <v/>
      </c>
      <c r="P75" s="77">
        <f>$A75*'Weekly Diet'!P75</f>
        <v>0</v>
      </c>
      <c r="Q75" s="22" t="str">
        <f>'Weekly Diet'!Q75</f>
        <v/>
      </c>
    </row>
    <row r="76" spans="1:17" x14ac:dyDescent="0.2">
      <c r="A76" s="21">
        <v>0.17</v>
      </c>
      <c r="B76" s="29">
        <v>36</v>
      </c>
      <c r="C76" s="20" t="s">
        <v>57</v>
      </c>
      <c r="D76" s="77">
        <f>A76*'Weekly Diet'!D76</f>
        <v>0</v>
      </c>
      <c r="E76" s="22" t="str">
        <f>'Weekly Diet'!E76</f>
        <v/>
      </c>
      <c r="F76" s="77">
        <f>$A76*'Weekly Diet'!F76</f>
        <v>0</v>
      </c>
      <c r="G76" s="22" t="str">
        <f>'Weekly Diet'!G76</f>
        <v/>
      </c>
      <c r="H76" s="77">
        <f>$A76*'Weekly Diet'!H76</f>
        <v>0</v>
      </c>
      <c r="I76" s="22" t="str">
        <f>'Weekly Diet'!I76</f>
        <v/>
      </c>
      <c r="J76" s="77">
        <f>$A76*'Weekly Diet'!J76</f>
        <v>0</v>
      </c>
      <c r="K76" s="22" t="str">
        <f>'Weekly Diet'!K76</f>
        <v/>
      </c>
      <c r="L76" s="77">
        <f>$A76*'Weekly Diet'!L76</f>
        <v>0</v>
      </c>
      <c r="M76" s="22" t="str">
        <f>'Weekly Diet'!M76</f>
        <v/>
      </c>
      <c r="N76" s="77">
        <f>$A76*'Weekly Diet'!N76</f>
        <v>0</v>
      </c>
      <c r="O76" s="22" t="str">
        <f>'Weekly Diet'!O76</f>
        <v/>
      </c>
      <c r="P76" s="77">
        <f>$A76*'Weekly Diet'!P76</f>
        <v>0</v>
      </c>
      <c r="Q76" s="22" t="str">
        <f>'Weekly Diet'!Q76</f>
        <v/>
      </c>
    </row>
    <row r="77" spans="1:17" x14ac:dyDescent="0.2">
      <c r="A77" s="21">
        <v>0</v>
      </c>
      <c r="B77" s="52">
        <f>81*3.27</f>
        <v>264.87</v>
      </c>
      <c r="C77" s="2" t="s">
        <v>120</v>
      </c>
      <c r="D77" s="77">
        <f>A77*'Weekly Diet'!D77</f>
        <v>0</v>
      </c>
      <c r="E77" s="22" t="str">
        <f>'Weekly Diet'!E77</f>
        <v/>
      </c>
      <c r="F77" s="77">
        <f>$A77*'Weekly Diet'!F77</f>
        <v>0</v>
      </c>
      <c r="G77" s="22" t="str">
        <f>'Weekly Diet'!G77</f>
        <v/>
      </c>
      <c r="H77" s="77">
        <f>$A77*'Weekly Diet'!H77</f>
        <v>0</v>
      </c>
      <c r="I77" s="22" t="str">
        <f>'Weekly Diet'!I77</f>
        <v/>
      </c>
      <c r="J77" s="77">
        <f>$A77*'Weekly Diet'!J77</f>
        <v>0</v>
      </c>
      <c r="K77" s="22" t="str">
        <f>'Weekly Diet'!K77</f>
        <v/>
      </c>
      <c r="L77" s="77">
        <f>$A77*'Weekly Diet'!L77</f>
        <v>0</v>
      </c>
      <c r="M77" s="22" t="str">
        <f>'Weekly Diet'!M77</f>
        <v/>
      </c>
      <c r="N77" s="77">
        <f>$A77*'Weekly Diet'!N77</f>
        <v>0</v>
      </c>
      <c r="O77" s="22" t="str">
        <f>'Weekly Diet'!O77</f>
        <v/>
      </c>
      <c r="P77" s="77">
        <f>$A77*'Weekly Diet'!P77</f>
        <v>0</v>
      </c>
      <c r="Q77" s="22" t="str">
        <f>'Weekly Diet'!Q77</f>
        <v/>
      </c>
    </row>
    <row r="78" spans="1:17" x14ac:dyDescent="0.2">
      <c r="A78" s="21">
        <v>0.03</v>
      </c>
      <c r="B78" s="2">
        <v>61</v>
      </c>
      <c r="C78" s="171" t="s">
        <v>323</v>
      </c>
      <c r="D78" s="77">
        <f>A78*'Weekly Diet'!D78</f>
        <v>0</v>
      </c>
      <c r="E78" s="22" t="str">
        <f>'Weekly Diet'!E78</f>
        <v/>
      </c>
      <c r="F78" s="77">
        <f>$A78*'Weekly Diet'!F78</f>
        <v>0</v>
      </c>
      <c r="G78" s="22" t="str">
        <f>'Weekly Diet'!G78</f>
        <v/>
      </c>
      <c r="H78" s="77">
        <f>$A78*'Weekly Diet'!H78</f>
        <v>0</v>
      </c>
      <c r="I78" s="22" t="str">
        <f>'Weekly Diet'!I78</f>
        <v/>
      </c>
      <c r="J78" s="77">
        <f>$A78*'Weekly Diet'!J78</f>
        <v>0</v>
      </c>
      <c r="K78" s="22" t="str">
        <f>'Weekly Diet'!K78</f>
        <v/>
      </c>
      <c r="L78" s="77">
        <f>$A78*'Weekly Diet'!L78</f>
        <v>0</v>
      </c>
      <c r="M78" s="22" t="str">
        <f>'Weekly Diet'!M78</f>
        <v/>
      </c>
      <c r="N78" s="77">
        <f>$A78*'Weekly Diet'!N78</f>
        <v>0</v>
      </c>
      <c r="O78" s="22" t="str">
        <f>'Weekly Diet'!O78</f>
        <v/>
      </c>
      <c r="P78" s="77">
        <f>$A78*'Weekly Diet'!P78</f>
        <v>0</v>
      </c>
      <c r="Q78" s="22" t="str">
        <f>'Weekly Diet'!Q78</f>
        <v/>
      </c>
    </row>
    <row r="79" spans="1:17" x14ac:dyDescent="0.2">
      <c r="A79" s="21">
        <v>0.02</v>
      </c>
      <c r="B79" s="2">
        <v>50</v>
      </c>
      <c r="C79" s="171" t="s">
        <v>326</v>
      </c>
      <c r="D79" s="77">
        <f>A79*'Weekly Diet'!D79</f>
        <v>0</v>
      </c>
      <c r="E79" s="22" t="str">
        <f>'Weekly Diet'!E79</f>
        <v/>
      </c>
      <c r="F79" s="77">
        <f>$A79*'Weekly Diet'!F79</f>
        <v>0</v>
      </c>
      <c r="G79" s="22" t="str">
        <f>'Weekly Diet'!G79</f>
        <v/>
      </c>
      <c r="H79" s="77">
        <f>$A79*'Weekly Diet'!H79</f>
        <v>0</v>
      </c>
      <c r="I79" s="22" t="str">
        <f>'Weekly Diet'!I79</f>
        <v/>
      </c>
      <c r="J79" s="77">
        <f>$A79*'Weekly Diet'!J79</f>
        <v>0</v>
      </c>
      <c r="K79" s="22" t="str">
        <f>'Weekly Diet'!K79</f>
        <v/>
      </c>
      <c r="L79" s="77">
        <f>$A79*'Weekly Diet'!L79</f>
        <v>0</v>
      </c>
      <c r="M79" s="22" t="str">
        <f>'Weekly Diet'!M79</f>
        <v/>
      </c>
      <c r="N79" s="77">
        <f>$A79*'Weekly Diet'!N79</f>
        <v>0</v>
      </c>
      <c r="O79" s="22" t="str">
        <f>'Weekly Diet'!O79</f>
        <v/>
      </c>
      <c r="P79" s="77">
        <f>$A79*'Weekly Diet'!P79</f>
        <v>0</v>
      </c>
      <c r="Q79" s="22" t="str">
        <f>'Weekly Diet'!Q79</f>
        <v/>
      </c>
    </row>
    <row r="80" spans="1:17" x14ac:dyDescent="0.2">
      <c r="A80" s="21">
        <v>0.05</v>
      </c>
      <c r="B80" s="2">
        <v>43</v>
      </c>
      <c r="C80" s="171" t="s">
        <v>329</v>
      </c>
      <c r="D80" s="77">
        <f>A80*'Weekly Diet'!D80</f>
        <v>0</v>
      </c>
      <c r="E80" s="22" t="str">
        <f>'Weekly Diet'!E80</f>
        <v/>
      </c>
      <c r="F80" s="77">
        <f>$A80*'Weekly Diet'!F80</f>
        <v>0</v>
      </c>
      <c r="G80" s="22" t="str">
        <f>'Weekly Diet'!G80</f>
        <v/>
      </c>
      <c r="H80" s="77">
        <f>$A80*'Weekly Diet'!H80</f>
        <v>0</v>
      </c>
      <c r="I80" s="22" t="str">
        <f>'Weekly Diet'!I80</f>
        <v/>
      </c>
      <c r="J80" s="77">
        <f>$A80*'Weekly Diet'!J80</f>
        <v>0</v>
      </c>
      <c r="K80" s="22" t="str">
        <f>'Weekly Diet'!K80</f>
        <v/>
      </c>
      <c r="L80" s="77">
        <f>$A80*'Weekly Diet'!L80</f>
        <v>0</v>
      </c>
      <c r="M80" s="22" t="str">
        <f>'Weekly Diet'!M80</f>
        <v/>
      </c>
      <c r="N80" s="77">
        <f>$A80*'Weekly Diet'!N80</f>
        <v>0</v>
      </c>
      <c r="O80" s="22" t="str">
        <f>'Weekly Diet'!O80</f>
        <v/>
      </c>
      <c r="P80" s="77">
        <f>$A80*'Weekly Diet'!P80</f>
        <v>0</v>
      </c>
      <c r="Q80" s="22" t="str">
        <f>'Weekly Diet'!Q80</f>
        <v/>
      </c>
    </row>
    <row r="81" spans="1:17" x14ac:dyDescent="0.2">
      <c r="A81" s="21">
        <v>1.8</v>
      </c>
      <c r="B81" s="24">
        <v>356</v>
      </c>
      <c r="C81" s="46" t="s">
        <v>25</v>
      </c>
      <c r="D81" s="77">
        <f>A81*'Weekly Diet'!D81</f>
        <v>0</v>
      </c>
      <c r="E81" s="22" t="str">
        <f>'Weekly Diet'!E81</f>
        <v/>
      </c>
      <c r="F81" s="77">
        <f>$A81*'Weekly Diet'!F81</f>
        <v>0</v>
      </c>
      <c r="G81" s="22" t="str">
        <f>'Weekly Diet'!G81</f>
        <v/>
      </c>
      <c r="H81" s="77">
        <f>$A81*'Weekly Diet'!H81</f>
        <v>0</v>
      </c>
      <c r="I81" s="22" t="str">
        <f>'Weekly Diet'!I81</f>
        <v/>
      </c>
      <c r="J81" s="77">
        <f>$A81*'Weekly Diet'!J81</f>
        <v>0</v>
      </c>
      <c r="K81" s="22" t="str">
        <f>'Weekly Diet'!K81</f>
        <v/>
      </c>
      <c r="L81" s="77">
        <f>$A81*'Weekly Diet'!L81</f>
        <v>0</v>
      </c>
      <c r="M81" s="22" t="str">
        <f>'Weekly Diet'!M81</f>
        <v/>
      </c>
      <c r="N81" s="77">
        <f>$A81*'Weekly Diet'!N81</f>
        <v>0</v>
      </c>
      <c r="O81" s="22" t="str">
        <f>'Weekly Diet'!O81</f>
        <v/>
      </c>
      <c r="P81" s="77">
        <f>$A81*'Weekly Diet'!P81</f>
        <v>0</v>
      </c>
      <c r="Q81" s="22" t="str">
        <f>'Weekly Diet'!Q81</f>
        <v/>
      </c>
    </row>
    <row r="82" spans="1:17" x14ac:dyDescent="0.2">
      <c r="A82" s="21">
        <v>0.25</v>
      </c>
      <c r="B82" s="32">
        <v>26</v>
      </c>
      <c r="C82" s="32" t="s">
        <v>9</v>
      </c>
      <c r="D82" s="77">
        <f>A82*'Weekly Diet'!D82</f>
        <v>0</v>
      </c>
      <c r="E82" s="22" t="str">
        <f>'Weekly Diet'!E82</f>
        <v/>
      </c>
      <c r="F82" s="77">
        <f>$A82*'Weekly Diet'!F82</f>
        <v>0</v>
      </c>
      <c r="G82" s="22" t="str">
        <f>'Weekly Diet'!G82</f>
        <v/>
      </c>
      <c r="H82" s="77">
        <f>$A82*'Weekly Diet'!H82</f>
        <v>0</v>
      </c>
      <c r="I82" s="22" t="str">
        <f>'Weekly Diet'!I82</f>
        <v/>
      </c>
      <c r="J82" s="77">
        <f>$A82*'Weekly Diet'!J82</f>
        <v>0</v>
      </c>
      <c r="K82" s="22" t="str">
        <f>'Weekly Diet'!K82</f>
        <v/>
      </c>
      <c r="L82" s="77">
        <f>$A82*'Weekly Diet'!L82</f>
        <v>0</v>
      </c>
      <c r="M82" s="22" t="str">
        <f>'Weekly Diet'!M82</f>
        <v/>
      </c>
      <c r="N82" s="77">
        <f>$A82*'Weekly Diet'!N82</f>
        <v>0</v>
      </c>
      <c r="O82" s="22" t="str">
        <f>'Weekly Diet'!O82</f>
        <v/>
      </c>
      <c r="P82" s="77">
        <f>$A82*'Weekly Diet'!P82</f>
        <v>0</v>
      </c>
      <c r="Q82" s="22" t="str">
        <f>'Weekly Diet'!Q82</f>
        <v/>
      </c>
    </row>
    <row r="83" spans="1:17" x14ac:dyDescent="0.2">
      <c r="A83" s="233">
        <v>3.3</v>
      </c>
      <c r="B83" s="32">
        <v>165</v>
      </c>
      <c r="C83" s="32" t="s">
        <v>93</v>
      </c>
      <c r="D83" s="77">
        <f>A83*'Weekly Diet'!D83</f>
        <v>0</v>
      </c>
      <c r="E83" s="22" t="str">
        <f>'Weekly Diet'!E83</f>
        <v/>
      </c>
      <c r="F83" s="77">
        <f>$A83*'Weekly Diet'!F83</f>
        <v>0</v>
      </c>
      <c r="G83" s="22" t="str">
        <f>'Weekly Diet'!G83</f>
        <v/>
      </c>
      <c r="H83" s="77">
        <f>$A83*'Weekly Diet'!H83</f>
        <v>0</v>
      </c>
      <c r="I83" s="22" t="str">
        <f>'Weekly Diet'!I83</f>
        <v/>
      </c>
      <c r="J83" s="77">
        <f>$A83*'Weekly Diet'!J83</f>
        <v>0</v>
      </c>
      <c r="K83" s="22" t="str">
        <f>'Weekly Diet'!K83</f>
        <v/>
      </c>
      <c r="L83" s="77">
        <f>$A83*'Weekly Diet'!L83</f>
        <v>0</v>
      </c>
      <c r="M83" s="22" t="str">
        <f>'Weekly Diet'!M83</f>
        <v/>
      </c>
      <c r="N83" s="77">
        <f>$A83*'Weekly Diet'!N83</f>
        <v>0</v>
      </c>
      <c r="O83" s="22" t="str">
        <f>'Weekly Diet'!O83</f>
        <v/>
      </c>
      <c r="P83" s="77">
        <f>$A83*'Weekly Diet'!P83</f>
        <v>0</v>
      </c>
      <c r="Q83" s="22" t="str">
        <f>'Weekly Diet'!Q83</f>
        <v/>
      </c>
    </row>
    <row r="84" spans="1:17" x14ac:dyDescent="0.2">
      <c r="A84" s="21">
        <v>1.64</v>
      </c>
      <c r="B84" s="32">
        <v>42</v>
      </c>
      <c r="C84" s="32" t="s">
        <v>135</v>
      </c>
      <c r="D84" s="77">
        <f>A84*'Weekly Diet'!D84</f>
        <v>0</v>
      </c>
      <c r="E84" s="22" t="str">
        <f>'Weekly Diet'!E84</f>
        <v/>
      </c>
      <c r="F84" s="77">
        <f>$A84*'Weekly Diet'!F84</f>
        <v>0</v>
      </c>
      <c r="G84" s="22" t="str">
        <f>'Weekly Diet'!G84</f>
        <v/>
      </c>
      <c r="H84" s="77">
        <f>$A84*'Weekly Diet'!H84</f>
        <v>0</v>
      </c>
      <c r="I84" s="22" t="str">
        <f>'Weekly Diet'!I84</f>
        <v/>
      </c>
      <c r="J84" s="77">
        <f>$A84*'Weekly Diet'!J84</f>
        <v>0</v>
      </c>
      <c r="K84" s="22" t="str">
        <f>'Weekly Diet'!K84</f>
        <v/>
      </c>
      <c r="L84" s="77">
        <f>$A84*'Weekly Diet'!L84</f>
        <v>0</v>
      </c>
      <c r="M84" s="22" t="str">
        <f>'Weekly Diet'!M84</f>
        <v/>
      </c>
      <c r="N84" s="77">
        <f>$A84*'Weekly Diet'!N84</f>
        <v>0</v>
      </c>
      <c r="O84" s="22" t="str">
        <f>'Weekly Diet'!O84</f>
        <v/>
      </c>
      <c r="P84" s="77">
        <f>$A84*'Weekly Diet'!P84</f>
        <v>0</v>
      </c>
      <c r="Q84" s="22" t="str">
        <f>'Weekly Diet'!Q84</f>
        <v/>
      </c>
    </row>
    <row r="85" spans="1:17" x14ac:dyDescent="0.2">
      <c r="A85" s="21">
        <v>3.73</v>
      </c>
      <c r="B85" s="40">
        <v>598</v>
      </c>
      <c r="C85" s="40" t="s">
        <v>186</v>
      </c>
      <c r="D85" s="77">
        <f>A85*'Weekly Diet'!D85</f>
        <v>0</v>
      </c>
      <c r="E85" s="22" t="str">
        <f>'Weekly Diet'!E85</f>
        <v/>
      </c>
      <c r="F85" s="77">
        <f>$A85*'Weekly Diet'!F85</f>
        <v>0</v>
      </c>
      <c r="G85" s="22" t="str">
        <f>'Weekly Diet'!G85</f>
        <v/>
      </c>
      <c r="H85" s="77">
        <f>$A85*'Weekly Diet'!H85</f>
        <v>0</v>
      </c>
      <c r="I85" s="22" t="str">
        <f>'Weekly Diet'!I85</f>
        <v/>
      </c>
      <c r="J85" s="77">
        <f>$A85*'Weekly Diet'!J85</f>
        <v>0</v>
      </c>
      <c r="K85" s="22" t="str">
        <f>'Weekly Diet'!K85</f>
        <v/>
      </c>
      <c r="L85" s="77">
        <f>$A85*'Weekly Diet'!L85</f>
        <v>0</v>
      </c>
      <c r="M85" s="22" t="str">
        <f>'Weekly Diet'!M85</f>
        <v/>
      </c>
      <c r="N85" s="77">
        <f>$A85*'Weekly Diet'!N85</f>
        <v>0</v>
      </c>
      <c r="O85" s="22" t="str">
        <f>'Weekly Diet'!O85</f>
        <v/>
      </c>
      <c r="P85" s="77">
        <f>$A85*'Weekly Diet'!P85</f>
        <v>0</v>
      </c>
      <c r="Q85" s="22" t="str">
        <f>'Weekly Diet'!Q85</f>
        <v/>
      </c>
    </row>
    <row r="86" spans="1:17" x14ac:dyDescent="0.2">
      <c r="A86" s="21">
        <v>1.58</v>
      </c>
      <c r="B86" s="40">
        <v>587</v>
      </c>
      <c r="C86" s="40" t="s">
        <v>188</v>
      </c>
      <c r="D86" s="77">
        <f>A86*'Weekly Diet'!D86</f>
        <v>0</v>
      </c>
      <c r="E86" s="22" t="str">
        <f>'Weekly Diet'!E86</f>
        <v/>
      </c>
      <c r="F86" s="77">
        <f>$A86*'Weekly Diet'!F86</f>
        <v>0</v>
      </c>
      <c r="G86" s="22" t="str">
        <f>'Weekly Diet'!G86</f>
        <v/>
      </c>
      <c r="H86" s="77">
        <f>$A86*'Weekly Diet'!H86</f>
        <v>0</v>
      </c>
      <c r="I86" s="22" t="str">
        <f>'Weekly Diet'!I86</f>
        <v/>
      </c>
      <c r="J86" s="77">
        <f>$A86*'Weekly Diet'!J86</f>
        <v>0</v>
      </c>
      <c r="K86" s="22" t="str">
        <f>'Weekly Diet'!K86</f>
        <v/>
      </c>
      <c r="L86" s="77">
        <f>$A86*'Weekly Diet'!L86</f>
        <v>0</v>
      </c>
      <c r="M86" s="22" t="str">
        <f>'Weekly Diet'!M86</f>
        <v/>
      </c>
      <c r="N86" s="77">
        <f>$A86*'Weekly Diet'!N86</f>
        <v>0</v>
      </c>
      <c r="O86" s="22" t="str">
        <f>'Weekly Diet'!O86</f>
        <v/>
      </c>
      <c r="P86" s="77">
        <f>$A86*'Weekly Diet'!P86</f>
        <v>0</v>
      </c>
      <c r="Q86" s="22" t="str">
        <f>'Weekly Diet'!Q86</f>
        <v/>
      </c>
    </row>
    <row r="87" spans="1:17" x14ac:dyDescent="0.2">
      <c r="A87" s="21">
        <v>4.03</v>
      </c>
      <c r="B87" s="40">
        <v>569</v>
      </c>
      <c r="C87" s="40" t="s">
        <v>184</v>
      </c>
      <c r="D87" s="77">
        <f>A87*'Weekly Diet'!D87</f>
        <v>0</v>
      </c>
      <c r="E87" s="22" t="str">
        <f>'Weekly Diet'!E87</f>
        <v/>
      </c>
      <c r="F87" s="77">
        <f>$A87*'Weekly Diet'!F87</f>
        <v>0</v>
      </c>
      <c r="G87" s="22" t="str">
        <f>'Weekly Diet'!G87</f>
        <v/>
      </c>
      <c r="H87" s="77">
        <f>$A87*'Weekly Diet'!H87</f>
        <v>0</v>
      </c>
      <c r="I87" s="22" t="str">
        <f>'Weekly Diet'!I87</f>
        <v/>
      </c>
      <c r="J87" s="77">
        <f>$A87*'Weekly Diet'!J87</f>
        <v>0</v>
      </c>
      <c r="K87" s="22" t="str">
        <f>'Weekly Diet'!K87</f>
        <v/>
      </c>
      <c r="L87" s="77">
        <f>$A87*'Weekly Diet'!L87</f>
        <v>0</v>
      </c>
      <c r="M87" s="22" t="str">
        <f>'Weekly Diet'!M87</f>
        <v/>
      </c>
      <c r="N87" s="77">
        <f>$A87*'Weekly Diet'!N87</f>
        <v>0</v>
      </c>
      <c r="O87" s="22" t="str">
        <f>'Weekly Diet'!O87</f>
        <v/>
      </c>
      <c r="P87" s="77">
        <f>$A87*'Weekly Diet'!P87</f>
        <v>0</v>
      </c>
      <c r="Q87" s="22" t="str">
        <f>'Weekly Diet'!Q87</f>
        <v/>
      </c>
    </row>
    <row r="88" spans="1:17" x14ac:dyDescent="0.2">
      <c r="A88" s="21">
        <v>14.76</v>
      </c>
      <c r="B88" s="40">
        <v>541</v>
      </c>
      <c r="C88" s="40" t="s">
        <v>207</v>
      </c>
      <c r="D88" s="77">
        <f>A88*'Weekly Diet'!D88</f>
        <v>0</v>
      </c>
      <c r="E88" s="22" t="str">
        <f>'Weekly Diet'!E88</f>
        <v/>
      </c>
      <c r="F88" s="77">
        <f>$A88*'Weekly Diet'!F88</f>
        <v>0</v>
      </c>
      <c r="G88" s="22" t="str">
        <f>'Weekly Diet'!G88</f>
        <v/>
      </c>
      <c r="H88" s="77">
        <f>$A88*'Weekly Diet'!H88</f>
        <v>0</v>
      </c>
      <c r="I88" s="22" t="str">
        <f>'Weekly Diet'!I88</f>
        <v/>
      </c>
      <c r="J88" s="77">
        <f>$A88*'Weekly Diet'!J88</f>
        <v>0</v>
      </c>
      <c r="K88" s="22" t="str">
        <f>'Weekly Diet'!K88</f>
        <v/>
      </c>
      <c r="L88" s="77">
        <f>$A88*'Weekly Diet'!L88</f>
        <v>0</v>
      </c>
      <c r="M88" s="22" t="str">
        <f>'Weekly Diet'!M88</f>
        <v/>
      </c>
      <c r="N88" s="77">
        <f>$A88*'Weekly Diet'!N88</f>
        <v>0</v>
      </c>
      <c r="O88" s="22" t="str">
        <f>'Weekly Diet'!O88</f>
        <v/>
      </c>
      <c r="P88" s="77">
        <f>$A88*'Weekly Diet'!P88</f>
        <v>0</v>
      </c>
      <c r="Q88" s="22" t="str">
        <f>'Weekly Diet'!Q88</f>
        <v/>
      </c>
    </row>
    <row r="89" spans="1:17" x14ac:dyDescent="0.2">
      <c r="A89" s="21">
        <v>0.2</v>
      </c>
      <c r="B89" s="32">
        <v>40</v>
      </c>
      <c r="C89" s="32" t="s">
        <v>101</v>
      </c>
      <c r="D89" s="77">
        <f>A89*'Weekly Diet'!D89</f>
        <v>0</v>
      </c>
      <c r="E89" s="22" t="str">
        <f>'Weekly Diet'!E89</f>
        <v/>
      </c>
      <c r="F89" s="77">
        <f>$A89*'Weekly Diet'!F89</f>
        <v>0</v>
      </c>
      <c r="G89" s="22" t="str">
        <f>'Weekly Diet'!G89</f>
        <v/>
      </c>
      <c r="H89" s="77">
        <f>$A89*'Weekly Diet'!H89</f>
        <v>0</v>
      </c>
      <c r="I89" s="22" t="str">
        <f>'Weekly Diet'!I89</f>
        <v/>
      </c>
      <c r="J89" s="77">
        <f>$A89*'Weekly Diet'!J89</f>
        <v>0</v>
      </c>
      <c r="K89" s="22" t="str">
        <f>'Weekly Diet'!K89</f>
        <v/>
      </c>
      <c r="L89" s="77">
        <f>$A89*'Weekly Diet'!L89</f>
        <v>0</v>
      </c>
      <c r="M89" s="22" t="str">
        <f>'Weekly Diet'!M89</f>
        <v/>
      </c>
      <c r="N89" s="77">
        <f>$A89*'Weekly Diet'!N89</f>
        <v>0</v>
      </c>
      <c r="O89" s="22" t="str">
        <f>'Weekly Diet'!O89</f>
        <v/>
      </c>
      <c r="P89" s="77">
        <f>$A89*'Weekly Diet'!P89</f>
        <v>0</v>
      </c>
      <c r="Q89" s="22" t="str">
        <f>'Weekly Diet'!Q89</f>
        <v/>
      </c>
    </row>
    <row r="90" spans="1:17" x14ac:dyDescent="0.2">
      <c r="A90" s="21">
        <v>0.2</v>
      </c>
      <c r="B90" s="2">
        <v>237</v>
      </c>
      <c r="C90" s="2" t="s">
        <v>72</v>
      </c>
      <c r="D90" s="77">
        <f>A90*'Weekly Diet'!D90</f>
        <v>0</v>
      </c>
      <c r="E90" s="22" t="str">
        <f>'Weekly Diet'!E90</f>
        <v/>
      </c>
      <c r="F90" s="77">
        <f>$A90*'Weekly Diet'!F90</f>
        <v>0</v>
      </c>
      <c r="G90" s="22" t="str">
        <f>'Weekly Diet'!G90</f>
        <v/>
      </c>
      <c r="H90" s="77">
        <f>$A90*'Weekly Diet'!H90</f>
        <v>0</v>
      </c>
      <c r="I90" s="22" t="str">
        <f>'Weekly Diet'!I90</f>
        <v/>
      </c>
      <c r="J90" s="77">
        <f>$A90*'Weekly Diet'!J90</f>
        <v>0</v>
      </c>
      <c r="K90" s="22" t="str">
        <f>'Weekly Diet'!K90</f>
        <v/>
      </c>
      <c r="L90" s="77">
        <f>$A90*'Weekly Diet'!L90</f>
        <v>0</v>
      </c>
      <c r="M90" s="22" t="str">
        <f>'Weekly Diet'!M90</f>
        <v/>
      </c>
      <c r="N90" s="77">
        <f>$A90*'Weekly Diet'!N90</f>
        <v>0</v>
      </c>
      <c r="O90" s="22" t="str">
        <f>'Weekly Diet'!O90</f>
        <v/>
      </c>
      <c r="P90" s="77">
        <f>$A90*'Weekly Diet'!P90</f>
        <v>0</v>
      </c>
      <c r="Q90" s="22" t="str">
        <f>'Weekly Diet'!Q90</f>
        <v/>
      </c>
    </row>
    <row r="91" spans="1:17" x14ac:dyDescent="0.2">
      <c r="A91" s="21">
        <v>0.13</v>
      </c>
      <c r="B91" s="20">
        <v>49</v>
      </c>
      <c r="C91" s="20" t="s">
        <v>2</v>
      </c>
      <c r="D91" s="77">
        <f>A91*'Weekly Diet'!D91</f>
        <v>0</v>
      </c>
      <c r="E91" s="22" t="str">
        <f>'Weekly Diet'!E91</f>
        <v/>
      </c>
      <c r="F91" s="77">
        <f>$A91*'Weekly Diet'!F91</f>
        <v>0</v>
      </c>
      <c r="G91" s="22" t="str">
        <f>'Weekly Diet'!G91</f>
        <v/>
      </c>
      <c r="H91" s="77">
        <f>$A91*'Weekly Diet'!H91</f>
        <v>0</v>
      </c>
      <c r="I91" s="22" t="str">
        <f>'Weekly Diet'!I91</f>
        <v/>
      </c>
      <c r="J91" s="77">
        <f>$A91*'Weekly Diet'!J91</f>
        <v>0</v>
      </c>
      <c r="K91" s="22" t="str">
        <f>'Weekly Diet'!K91</f>
        <v/>
      </c>
      <c r="L91" s="77">
        <f>$A91*'Weekly Diet'!L91</f>
        <v>0</v>
      </c>
      <c r="M91" s="22" t="str">
        <f>'Weekly Diet'!M91</f>
        <v/>
      </c>
      <c r="N91" s="77">
        <f>$A91*'Weekly Diet'!N91</f>
        <v>0</v>
      </c>
      <c r="O91" s="22" t="str">
        <f>'Weekly Diet'!O91</f>
        <v/>
      </c>
      <c r="P91" s="77">
        <f>$A91*'Weekly Diet'!P91</f>
        <v>0</v>
      </c>
      <c r="Q91" s="22" t="str">
        <f>'Weekly Diet'!Q91</f>
        <v/>
      </c>
    </row>
    <row r="92" spans="1:17" x14ac:dyDescent="0.2">
      <c r="A92" s="233">
        <f>0.32+0.54+0.02</f>
        <v>0.88000000000000012</v>
      </c>
      <c r="B92" s="46">
        <v>129</v>
      </c>
      <c r="C92" s="46" t="s">
        <v>58</v>
      </c>
      <c r="D92" s="77">
        <f>A92*'Weekly Diet'!D92</f>
        <v>0</v>
      </c>
      <c r="E92" s="22" t="str">
        <f>'Weekly Diet'!E92</f>
        <v/>
      </c>
      <c r="F92" s="77">
        <f>$A92*'Weekly Diet'!F92</f>
        <v>0</v>
      </c>
      <c r="G92" s="22" t="str">
        <f>'Weekly Diet'!G92</f>
        <v/>
      </c>
      <c r="H92" s="77">
        <f>$A92*'Weekly Diet'!H92</f>
        <v>0</v>
      </c>
      <c r="I92" s="22" t="str">
        <f>'Weekly Diet'!I92</f>
        <v/>
      </c>
      <c r="J92" s="77">
        <f>$A92*'Weekly Diet'!J92</f>
        <v>0</v>
      </c>
      <c r="K92" s="22" t="str">
        <f>'Weekly Diet'!K92</f>
        <v/>
      </c>
      <c r="L92" s="77">
        <f>$A92*'Weekly Diet'!L92</f>
        <v>0</v>
      </c>
      <c r="M92" s="22" t="str">
        <f>'Weekly Diet'!M92</f>
        <v/>
      </c>
      <c r="N92" s="77">
        <f>$A92*'Weekly Diet'!N92</f>
        <v>0</v>
      </c>
      <c r="O92" s="22" t="str">
        <f>'Weekly Diet'!O92</f>
        <v/>
      </c>
      <c r="P92" s="77">
        <f>$A92*'Weekly Diet'!P92</f>
        <v>0</v>
      </c>
      <c r="Q92" s="22" t="str">
        <f>'Weekly Diet'!Q92</f>
        <v/>
      </c>
    </row>
    <row r="93" spans="1:17" x14ac:dyDescent="0.2">
      <c r="A93" s="21">
        <v>0.57999999999999996</v>
      </c>
      <c r="B93" s="32">
        <v>70</v>
      </c>
      <c r="C93" s="32" t="s">
        <v>7</v>
      </c>
      <c r="D93" s="77">
        <f>A93*'Weekly Diet'!D93</f>
        <v>0</v>
      </c>
      <c r="E93" s="22" t="str">
        <f>'Weekly Diet'!E93</f>
        <v/>
      </c>
      <c r="F93" s="77">
        <f>$A93*'Weekly Diet'!F93</f>
        <v>0</v>
      </c>
      <c r="G93" s="22" t="str">
        <f>'Weekly Diet'!G93</f>
        <v/>
      </c>
      <c r="H93" s="77">
        <f>$A93*'Weekly Diet'!H93</f>
        <v>0</v>
      </c>
      <c r="I93" s="22" t="str">
        <f>'Weekly Diet'!I93</f>
        <v/>
      </c>
      <c r="J93" s="77">
        <f>$A93*'Weekly Diet'!J93</f>
        <v>0</v>
      </c>
      <c r="K93" s="22" t="str">
        <f>'Weekly Diet'!K93</f>
        <v/>
      </c>
      <c r="L93" s="77">
        <f>$A93*'Weekly Diet'!L93</f>
        <v>0</v>
      </c>
      <c r="M93" s="22" t="str">
        <f>'Weekly Diet'!M93</f>
        <v/>
      </c>
      <c r="N93" s="77">
        <f>$A93*'Weekly Diet'!N93</f>
        <v>0</v>
      </c>
      <c r="O93" s="22" t="str">
        <f>'Weekly Diet'!O93</f>
        <v/>
      </c>
      <c r="P93" s="77">
        <f>$A93*'Weekly Diet'!P93</f>
        <v>0</v>
      </c>
      <c r="Q93" s="22" t="str">
        <f>'Weekly Diet'!Q93</f>
        <v/>
      </c>
    </row>
    <row r="94" spans="1:17" x14ac:dyDescent="0.2">
      <c r="A94" s="21">
        <v>3.3</v>
      </c>
      <c r="B94" s="46">
        <v>370</v>
      </c>
      <c r="C94" s="46" t="s">
        <v>90</v>
      </c>
      <c r="D94" s="77">
        <f>A94*'Weekly Diet'!D94</f>
        <v>0</v>
      </c>
      <c r="E94" s="22" t="str">
        <f>'Weekly Diet'!E94</f>
        <v/>
      </c>
      <c r="F94" s="77">
        <f>$A94*'Weekly Diet'!F94</f>
        <v>0</v>
      </c>
      <c r="G94" s="22" t="str">
        <f>'Weekly Diet'!G94</f>
        <v/>
      </c>
      <c r="H94" s="77">
        <f>$A94*'Weekly Diet'!H94</f>
        <v>0</v>
      </c>
      <c r="I94" s="22" t="str">
        <f>'Weekly Diet'!I94</f>
        <v/>
      </c>
      <c r="J94" s="77">
        <f>$A94*'Weekly Diet'!J94</f>
        <v>0</v>
      </c>
      <c r="K94" s="22" t="str">
        <f>'Weekly Diet'!K94</f>
        <v/>
      </c>
      <c r="L94" s="77">
        <f>$A94*'Weekly Diet'!L94</f>
        <v>0</v>
      </c>
      <c r="M94" s="22" t="str">
        <f>'Weekly Diet'!M94</f>
        <v/>
      </c>
      <c r="N94" s="77">
        <f>$A94*'Weekly Diet'!N94</f>
        <v>0</v>
      </c>
      <c r="O94" s="22" t="str">
        <f>'Weekly Diet'!O94</f>
        <v/>
      </c>
      <c r="P94" s="77">
        <f>$A94*'Weekly Diet'!P94</f>
        <v>0</v>
      </c>
      <c r="Q94" s="22" t="str">
        <f>'Weekly Diet'!Q94</f>
        <v/>
      </c>
    </row>
    <row r="95" spans="1:17" x14ac:dyDescent="0.2">
      <c r="A95" s="21">
        <v>0.73</v>
      </c>
      <c r="B95" s="32">
        <v>50</v>
      </c>
      <c r="C95" s="30" t="s">
        <v>215</v>
      </c>
      <c r="D95" s="77">
        <f>A95*'Weekly Diet'!D95</f>
        <v>0</v>
      </c>
      <c r="E95" s="22" t="str">
        <f>'Weekly Diet'!E95</f>
        <v/>
      </c>
      <c r="F95" s="77">
        <f>$A95*'Weekly Diet'!F95</f>
        <v>0</v>
      </c>
      <c r="G95" s="22" t="str">
        <f>'Weekly Diet'!G95</f>
        <v/>
      </c>
      <c r="H95" s="77">
        <f>$A95*'Weekly Diet'!H95</f>
        <v>0</v>
      </c>
      <c r="I95" s="22" t="str">
        <f>'Weekly Diet'!I95</f>
        <v/>
      </c>
      <c r="J95" s="77">
        <f>$A95*'Weekly Diet'!J95</f>
        <v>0</v>
      </c>
      <c r="K95" s="22" t="str">
        <f>'Weekly Diet'!K95</f>
        <v/>
      </c>
      <c r="L95" s="77">
        <f>$A95*'Weekly Diet'!L95</f>
        <v>0</v>
      </c>
      <c r="M95" s="22" t="str">
        <f>'Weekly Diet'!M95</f>
        <v/>
      </c>
      <c r="N95" s="77">
        <f>$A95*'Weekly Diet'!N95</f>
        <v>0</v>
      </c>
      <c r="O95" s="22" t="str">
        <f>'Weekly Diet'!O95</f>
        <v/>
      </c>
      <c r="P95" s="77">
        <f>$A95*'Weekly Diet'!P95</f>
        <v>0</v>
      </c>
      <c r="Q95" s="22" t="str">
        <f>'Weekly Diet'!Q95</f>
        <v/>
      </c>
    </row>
    <row r="96" spans="1:17" x14ac:dyDescent="0.2">
      <c r="A96" s="21">
        <v>1.47</v>
      </c>
      <c r="B96" s="32">
        <v>80</v>
      </c>
      <c r="C96" s="32" t="s">
        <v>29</v>
      </c>
      <c r="D96" s="77">
        <f>A96*'Weekly Diet'!D96</f>
        <v>0</v>
      </c>
      <c r="E96" s="22" t="str">
        <f>'Weekly Diet'!E96</f>
        <v/>
      </c>
      <c r="F96" s="77">
        <f>$A96*'Weekly Diet'!F96</f>
        <v>0</v>
      </c>
      <c r="G96" s="22" t="str">
        <f>'Weekly Diet'!G96</f>
        <v/>
      </c>
      <c r="H96" s="77">
        <f>$A96*'Weekly Diet'!H96</f>
        <v>0</v>
      </c>
      <c r="I96" s="22" t="str">
        <f>'Weekly Diet'!I96</f>
        <v/>
      </c>
      <c r="J96" s="77">
        <f>$A96*'Weekly Diet'!J96</f>
        <v>0</v>
      </c>
      <c r="K96" s="22" t="str">
        <f>'Weekly Diet'!K96</f>
        <v/>
      </c>
      <c r="L96" s="77">
        <f>$A96*'Weekly Diet'!L96</f>
        <v>0</v>
      </c>
      <c r="M96" s="22" t="str">
        <f>'Weekly Diet'!M96</f>
        <v/>
      </c>
      <c r="N96" s="77">
        <f>$A96*'Weekly Diet'!N96</f>
        <v>0</v>
      </c>
      <c r="O96" s="22" t="str">
        <f>'Weekly Diet'!O96</f>
        <v/>
      </c>
      <c r="P96" s="77">
        <f>$A96*'Weekly Diet'!P96</f>
        <v>0</v>
      </c>
      <c r="Q96" s="22" t="str">
        <f>'Weekly Diet'!Q96</f>
        <v/>
      </c>
    </row>
    <row r="97" spans="1:17" s="3" customFormat="1" x14ac:dyDescent="0.2">
      <c r="A97" s="21">
        <v>0.25</v>
      </c>
      <c r="B97" s="20">
        <v>39</v>
      </c>
      <c r="C97" s="20" t="s">
        <v>60</v>
      </c>
      <c r="D97" s="77">
        <f>A97*'Weekly Diet'!D97</f>
        <v>0</v>
      </c>
      <c r="E97" s="22" t="str">
        <f>'Weekly Diet'!E97</f>
        <v/>
      </c>
      <c r="F97" s="77">
        <f>$A97*'Weekly Diet'!F97</f>
        <v>0</v>
      </c>
      <c r="G97" s="22" t="str">
        <f>'Weekly Diet'!G97</f>
        <v/>
      </c>
      <c r="H97" s="77">
        <f>$A97*'Weekly Diet'!H97</f>
        <v>0</v>
      </c>
      <c r="I97" s="22" t="str">
        <f>'Weekly Diet'!I97</f>
        <v/>
      </c>
      <c r="J97" s="77">
        <f>$A97*'Weekly Diet'!J97</f>
        <v>0</v>
      </c>
      <c r="K97" s="22" t="str">
        <f>'Weekly Diet'!K97</f>
        <v/>
      </c>
      <c r="L97" s="77">
        <f>$A97*'Weekly Diet'!L97</f>
        <v>0</v>
      </c>
      <c r="M97" s="22" t="str">
        <f>'Weekly Diet'!M97</f>
        <v/>
      </c>
      <c r="N97" s="77">
        <f>$A97*'Weekly Diet'!N97</f>
        <v>0</v>
      </c>
      <c r="O97" s="22" t="str">
        <f>'Weekly Diet'!O97</f>
        <v/>
      </c>
      <c r="P97" s="77">
        <f>$A97*'Weekly Diet'!P97</f>
        <v>0</v>
      </c>
      <c r="Q97" s="22" t="str">
        <f>'Weekly Diet'!Q97</f>
        <v/>
      </c>
    </row>
    <row r="98" spans="1:17" x14ac:dyDescent="0.2">
      <c r="A98" s="21">
        <v>0.18</v>
      </c>
      <c r="B98" s="20">
        <v>57</v>
      </c>
      <c r="C98" s="20" t="s">
        <v>20</v>
      </c>
      <c r="D98" s="77">
        <f>A98*'Weekly Diet'!D98</f>
        <v>0</v>
      </c>
      <c r="E98" s="22" t="str">
        <f>'Weekly Diet'!E98</f>
        <v/>
      </c>
      <c r="F98" s="77">
        <f>$A98*'Weekly Diet'!F98</f>
        <v>0</v>
      </c>
      <c r="G98" s="22" t="str">
        <f>'Weekly Diet'!G98</f>
        <v/>
      </c>
      <c r="H98" s="77">
        <f>$A98*'Weekly Diet'!H98</f>
        <v>0</v>
      </c>
      <c r="I98" s="22" t="str">
        <f>'Weekly Diet'!I98</f>
        <v/>
      </c>
      <c r="J98" s="77">
        <f>$A98*'Weekly Diet'!J98</f>
        <v>0</v>
      </c>
      <c r="K98" s="22" t="str">
        <f>'Weekly Diet'!K98</f>
        <v/>
      </c>
      <c r="L98" s="77">
        <f>$A98*'Weekly Diet'!L98</f>
        <v>0</v>
      </c>
      <c r="M98" s="22" t="str">
        <f>'Weekly Diet'!M98</f>
        <v/>
      </c>
      <c r="N98" s="77">
        <f>$A98*'Weekly Diet'!N98</f>
        <v>0</v>
      </c>
      <c r="O98" s="22" t="str">
        <f>'Weekly Diet'!O98</f>
        <v/>
      </c>
      <c r="P98" s="77">
        <f>$A98*'Weekly Diet'!P98</f>
        <v>0</v>
      </c>
      <c r="Q98" s="22" t="str">
        <f>'Weekly Diet'!Q98</f>
        <v/>
      </c>
    </row>
    <row r="99" spans="1:17" x14ac:dyDescent="0.2">
      <c r="A99" s="21">
        <v>0.28999999999999998</v>
      </c>
      <c r="B99" s="20">
        <v>50</v>
      </c>
      <c r="C99" s="20" t="s">
        <v>453</v>
      </c>
      <c r="D99" s="77">
        <f>A99*'Weekly Diet'!D99</f>
        <v>0</v>
      </c>
      <c r="E99" s="22" t="str">
        <f>'Weekly Diet'!E99</f>
        <v/>
      </c>
      <c r="F99" s="77">
        <f>$A99*'Weekly Diet'!F99</f>
        <v>0</v>
      </c>
      <c r="G99" s="22" t="str">
        <f>'Weekly Diet'!G99</f>
        <v/>
      </c>
      <c r="H99" s="77">
        <f>$A99*'Weekly Diet'!H99</f>
        <v>0</v>
      </c>
      <c r="I99" s="22" t="str">
        <f>'Weekly Diet'!I99</f>
        <v/>
      </c>
      <c r="J99" s="77">
        <f>$A99*'Weekly Diet'!J99</f>
        <v>0</v>
      </c>
      <c r="K99" s="22" t="str">
        <f>'Weekly Diet'!K99</f>
        <v/>
      </c>
      <c r="L99" s="77">
        <f>$A99*'Weekly Diet'!L99</f>
        <v>0</v>
      </c>
      <c r="M99" s="22" t="str">
        <f>'Weekly Diet'!M99</f>
        <v/>
      </c>
      <c r="N99" s="77">
        <f>$A99*'Weekly Diet'!N99</f>
        <v>0</v>
      </c>
      <c r="O99" s="22" t="str">
        <f>'Weekly Diet'!O99</f>
        <v/>
      </c>
      <c r="P99" s="77">
        <f>$A99*'Weekly Diet'!P99</f>
        <v>0</v>
      </c>
      <c r="Q99" s="22" t="str">
        <f>'Weekly Diet'!Q99</f>
        <v/>
      </c>
    </row>
    <row r="100" spans="1:17" x14ac:dyDescent="0.2">
      <c r="A100" s="233">
        <v>4.25</v>
      </c>
      <c r="B100" s="2">
        <v>379</v>
      </c>
      <c r="C100" s="2" t="s">
        <v>341</v>
      </c>
      <c r="D100" s="77">
        <f>A100*'Weekly Diet'!D100</f>
        <v>0</v>
      </c>
      <c r="E100" s="22" t="str">
        <f>'Weekly Diet'!E100</f>
        <v/>
      </c>
      <c r="F100" s="77">
        <f>$A100*'Weekly Diet'!F100</f>
        <v>0</v>
      </c>
      <c r="G100" s="22" t="str">
        <f>'Weekly Diet'!G100</f>
        <v/>
      </c>
      <c r="H100" s="77">
        <f>$A100*'Weekly Diet'!H100</f>
        <v>0</v>
      </c>
      <c r="I100" s="22" t="str">
        <f>'Weekly Diet'!I100</f>
        <v/>
      </c>
      <c r="J100" s="77">
        <f>$A100*'Weekly Diet'!J100</f>
        <v>0</v>
      </c>
      <c r="K100" s="22" t="str">
        <f>'Weekly Diet'!K100</f>
        <v/>
      </c>
      <c r="L100" s="77">
        <f>$A100*'Weekly Diet'!L100</f>
        <v>0</v>
      </c>
      <c r="M100" s="22" t="str">
        <f>'Weekly Diet'!M100</f>
        <v/>
      </c>
      <c r="N100" s="77">
        <f>$A100*'Weekly Diet'!N100</f>
        <v>0</v>
      </c>
      <c r="O100" s="22" t="str">
        <f>'Weekly Diet'!O100</f>
        <v/>
      </c>
      <c r="P100" s="77">
        <f>$A100*'Weekly Diet'!P100</f>
        <v>0</v>
      </c>
      <c r="Q100" s="22" t="str">
        <f>'Weekly Diet'!Q100</f>
        <v/>
      </c>
    </row>
    <row r="101" spans="1:17" x14ac:dyDescent="0.2">
      <c r="A101" s="21">
        <v>1.32</v>
      </c>
      <c r="B101" s="32">
        <v>260</v>
      </c>
      <c r="C101" s="32" t="s">
        <v>344</v>
      </c>
      <c r="D101" s="77">
        <f>A101*'Weekly Diet'!D101</f>
        <v>0</v>
      </c>
      <c r="E101" s="22" t="str">
        <f>'Weekly Diet'!E101</f>
        <v/>
      </c>
      <c r="F101" s="77">
        <f>$A101*'Weekly Diet'!F101</f>
        <v>0</v>
      </c>
      <c r="G101" s="22" t="str">
        <f>'Weekly Diet'!G101</f>
        <v/>
      </c>
      <c r="H101" s="77">
        <f>$A101*'Weekly Diet'!H101</f>
        <v>0</v>
      </c>
      <c r="I101" s="22" t="str">
        <f>'Weekly Diet'!I101</f>
        <v/>
      </c>
      <c r="J101" s="77">
        <f>$A101*'Weekly Diet'!J101</f>
        <v>0</v>
      </c>
      <c r="K101" s="22" t="str">
        <f>'Weekly Diet'!K101</f>
        <v/>
      </c>
      <c r="L101" s="77">
        <f>$A101*'Weekly Diet'!L101</f>
        <v>0</v>
      </c>
      <c r="M101" s="22" t="str">
        <f>'Weekly Diet'!M101</f>
        <v/>
      </c>
      <c r="N101" s="77">
        <f>$A101*'Weekly Diet'!N101</f>
        <v>0</v>
      </c>
      <c r="O101" s="22" t="str">
        <f>'Weekly Diet'!O101</f>
        <v/>
      </c>
      <c r="P101" s="77">
        <f>$A101*'Weekly Diet'!P101</f>
        <v>0</v>
      </c>
      <c r="Q101" s="22" t="str">
        <f>'Weekly Diet'!Q101</f>
        <v/>
      </c>
    </row>
    <row r="102" spans="1:17" x14ac:dyDescent="0.2">
      <c r="A102" s="21">
        <v>0.31</v>
      </c>
      <c r="B102" s="32">
        <v>87</v>
      </c>
      <c r="C102" s="32" t="s">
        <v>88</v>
      </c>
      <c r="D102" s="77">
        <f>A102*'Weekly Diet'!D102</f>
        <v>0</v>
      </c>
      <c r="E102" s="22" t="str">
        <f>'Weekly Diet'!E102</f>
        <v/>
      </c>
      <c r="F102" s="77">
        <f>$A102*'Weekly Diet'!F102</f>
        <v>0</v>
      </c>
      <c r="G102" s="22" t="str">
        <f>'Weekly Diet'!G102</f>
        <v/>
      </c>
      <c r="H102" s="77">
        <f>$A102*'Weekly Diet'!H102</f>
        <v>0</v>
      </c>
      <c r="I102" s="22" t="str">
        <f>'Weekly Diet'!I102</f>
        <v/>
      </c>
      <c r="J102" s="77">
        <f>$A102*'Weekly Diet'!J102</f>
        <v>0</v>
      </c>
      <c r="K102" s="22" t="str">
        <f>'Weekly Diet'!K102</f>
        <v/>
      </c>
      <c r="L102" s="77">
        <f>$A102*'Weekly Diet'!L102</f>
        <v>0</v>
      </c>
      <c r="M102" s="22" t="str">
        <f>'Weekly Diet'!M102</f>
        <v/>
      </c>
      <c r="N102" s="77">
        <f>$A102*'Weekly Diet'!N102</f>
        <v>0</v>
      </c>
      <c r="O102" s="22" t="str">
        <f>'Weekly Diet'!O102</f>
        <v/>
      </c>
      <c r="P102" s="77">
        <f>$A102*'Weekly Diet'!P102</f>
        <v>0</v>
      </c>
      <c r="Q102" s="22" t="str">
        <f>'Weekly Diet'!Q102</f>
        <v/>
      </c>
    </row>
    <row r="103" spans="1:17" x14ac:dyDescent="0.2">
      <c r="A103" s="21">
        <v>0.69</v>
      </c>
      <c r="B103" s="32">
        <v>90</v>
      </c>
      <c r="C103" s="32" t="s">
        <v>409</v>
      </c>
      <c r="D103" s="77">
        <f>A103*'Weekly Diet'!D103</f>
        <v>0</v>
      </c>
      <c r="E103" s="22" t="str">
        <f>'Weekly Diet'!E103</f>
        <v/>
      </c>
      <c r="F103" s="77">
        <f>$A103*'Weekly Diet'!F103</f>
        <v>0</v>
      </c>
      <c r="G103" s="22" t="str">
        <f>'Weekly Diet'!G103</f>
        <v/>
      </c>
      <c r="H103" s="77">
        <f>$A103*'Weekly Diet'!H103</f>
        <v>0</v>
      </c>
      <c r="I103" s="22" t="str">
        <f>'Weekly Diet'!I103</f>
        <v/>
      </c>
      <c r="J103" s="77">
        <f>$A103*'Weekly Diet'!J103</f>
        <v>0</v>
      </c>
      <c r="K103" s="22" t="str">
        <f>'Weekly Diet'!K103</f>
        <v/>
      </c>
      <c r="L103" s="77">
        <f>$A103*'Weekly Diet'!L103</f>
        <v>0</v>
      </c>
      <c r="M103" s="22" t="str">
        <f>'Weekly Diet'!M103</f>
        <v/>
      </c>
      <c r="N103" s="77">
        <f>$A103*'Weekly Diet'!N103</f>
        <v>0</v>
      </c>
      <c r="O103" s="22" t="str">
        <f>'Weekly Diet'!O103</f>
        <v/>
      </c>
      <c r="P103" s="77">
        <f>$A103*'Weekly Diet'!P103</f>
        <v>0</v>
      </c>
      <c r="Q103" s="22" t="str">
        <f>'Weekly Diet'!Q103</f>
        <v/>
      </c>
    </row>
    <row r="104" spans="1:17" x14ac:dyDescent="0.2">
      <c r="A104" s="21">
        <v>0.3</v>
      </c>
      <c r="B104" s="32">
        <v>127</v>
      </c>
      <c r="C104" s="32" t="s">
        <v>193</v>
      </c>
      <c r="D104" s="77">
        <f>A104*'Weekly Diet'!D104</f>
        <v>0</v>
      </c>
      <c r="E104" s="22" t="str">
        <f>'Weekly Diet'!E104</f>
        <v/>
      </c>
      <c r="F104" s="77">
        <f>$A104*'Weekly Diet'!F104</f>
        <v>0</v>
      </c>
      <c r="G104" s="22" t="str">
        <f>'Weekly Diet'!G104</f>
        <v/>
      </c>
      <c r="H104" s="77">
        <f>$A104*'Weekly Diet'!H104</f>
        <v>0</v>
      </c>
      <c r="I104" s="22" t="str">
        <f>'Weekly Diet'!I104</f>
        <v/>
      </c>
      <c r="J104" s="77">
        <f>$A104*'Weekly Diet'!J104</f>
        <v>0</v>
      </c>
      <c r="K104" s="22" t="str">
        <f>'Weekly Diet'!K104</f>
        <v/>
      </c>
      <c r="L104" s="77">
        <f>$A104*'Weekly Diet'!L104</f>
        <v>0</v>
      </c>
      <c r="M104" s="22" t="str">
        <f>'Weekly Diet'!M104</f>
        <v/>
      </c>
      <c r="N104" s="77">
        <f>$A104*'Weekly Diet'!N104</f>
        <v>0</v>
      </c>
      <c r="O104" s="22" t="str">
        <f>'Weekly Diet'!O104</f>
        <v/>
      </c>
      <c r="P104" s="77">
        <f>$A104*'Weekly Diet'!P104</f>
        <v>0</v>
      </c>
      <c r="Q104" s="22" t="str">
        <f>'Weekly Diet'!Q104</f>
        <v/>
      </c>
    </row>
    <row r="105" spans="1:17" x14ac:dyDescent="0.2">
      <c r="A105" s="233">
        <v>2.34</v>
      </c>
      <c r="B105" s="139">
        <v>257</v>
      </c>
      <c r="C105" s="139" t="s">
        <v>146</v>
      </c>
      <c r="D105" s="77">
        <f>A105*'Weekly Diet'!D105</f>
        <v>0</v>
      </c>
      <c r="E105" s="22" t="str">
        <f>'Weekly Diet'!E105</f>
        <v/>
      </c>
      <c r="F105" s="77">
        <f>$A105*'Weekly Diet'!F105</f>
        <v>0</v>
      </c>
      <c r="G105" s="22" t="str">
        <f>'Weekly Diet'!G105</f>
        <v/>
      </c>
      <c r="H105" s="77">
        <f>$A105*'Weekly Diet'!H105</f>
        <v>0</v>
      </c>
      <c r="I105" s="22" t="str">
        <f>'Weekly Diet'!I105</f>
        <v/>
      </c>
      <c r="J105" s="77">
        <f>$A105*'Weekly Diet'!J105</f>
        <v>0</v>
      </c>
      <c r="K105" s="22" t="str">
        <f>'Weekly Diet'!K105</f>
        <v/>
      </c>
      <c r="L105" s="77">
        <f>$A105*'Weekly Diet'!L105</f>
        <v>0</v>
      </c>
      <c r="M105" s="22" t="str">
        <f>'Weekly Diet'!M105</f>
        <v/>
      </c>
      <c r="N105" s="77">
        <f>$A105*'Weekly Diet'!N105</f>
        <v>0</v>
      </c>
      <c r="O105" s="22" t="str">
        <f>'Weekly Diet'!O105</f>
        <v/>
      </c>
      <c r="P105" s="77">
        <f>$A105*'Weekly Diet'!P105</f>
        <v>0</v>
      </c>
      <c r="Q105" s="22" t="str">
        <f>'Weekly Diet'!Q105</f>
        <v/>
      </c>
    </row>
    <row r="106" spans="1:17" x14ac:dyDescent="0.2">
      <c r="A106" s="21">
        <v>0.17</v>
      </c>
      <c r="B106" s="20">
        <v>46</v>
      </c>
      <c r="C106" s="20" t="s">
        <v>357</v>
      </c>
      <c r="D106" s="77">
        <f>A106*'Weekly Diet'!D106</f>
        <v>0</v>
      </c>
      <c r="E106" s="22" t="str">
        <f>'Weekly Diet'!E106</f>
        <v/>
      </c>
      <c r="F106" s="77">
        <f>$A106*'Weekly Diet'!F106</f>
        <v>0</v>
      </c>
      <c r="G106" s="22" t="str">
        <f>'Weekly Diet'!G106</f>
        <v/>
      </c>
      <c r="H106" s="77">
        <f>$A106*'Weekly Diet'!H106</f>
        <v>0</v>
      </c>
      <c r="I106" s="22" t="str">
        <f>'Weekly Diet'!I106</f>
        <v/>
      </c>
      <c r="J106" s="77">
        <f>$A106*'Weekly Diet'!J106</f>
        <v>0</v>
      </c>
      <c r="K106" s="22" t="str">
        <f>'Weekly Diet'!K106</f>
        <v/>
      </c>
      <c r="L106" s="77">
        <f>$A106*'Weekly Diet'!L106</f>
        <v>0</v>
      </c>
      <c r="M106" s="22" t="str">
        <f>'Weekly Diet'!M106</f>
        <v/>
      </c>
      <c r="N106" s="77">
        <f>$A106*'Weekly Diet'!N106</f>
        <v>0</v>
      </c>
      <c r="O106" s="22" t="str">
        <f>'Weekly Diet'!O106</f>
        <v/>
      </c>
      <c r="P106" s="77">
        <f>$A106*'Weekly Diet'!P106</f>
        <v>0</v>
      </c>
      <c r="Q106" s="22" t="str">
        <f>'Weekly Diet'!Q106</f>
        <v/>
      </c>
    </row>
    <row r="107" spans="1:17" x14ac:dyDescent="0.2">
      <c r="A107" s="21">
        <v>0.51</v>
      </c>
      <c r="B107" s="66">
        <v>99</v>
      </c>
      <c r="C107" s="66" t="s">
        <v>359</v>
      </c>
      <c r="D107" s="77">
        <f>A107*'Weekly Diet'!D107</f>
        <v>0</v>
      </c>
      <c r="E107" s="22" t="str">
        <f>'Weekly Diet'!E107</f>
        <v/>
      </c>
      <c r="F107" s="77">
        <f>$A107*'Weekly Diet'!F107</f>
        <v>0</v>
      </c>
      <c r="G107" s="22" t="str">
        <f>'Weekly Diet'!G107</f>
        <v/>
      </c>
      <c r="H107" s="77">
        <f>$A107*'Weekly Diet'!H107</f>
        <v>0</v>
      </c>
      <c r="I107" s="22" t="str">
        <f>'Weekly Diet'!I107</f>
        <v/>
      </c>
      <c r="J107" s="77">
        <f>$A107*'Weekly Diet'!J107</f>
        <v>0</v>
      </c>
      <c r="K107" s="22" t="str">
        <f>'Weekly Diet'!K107</f>
        <v/>
      </c>
      <c r="L107" s="77">
        <f>$A107*'Weekly Diet'!L107</f>
        <v>0</v>
      </c>
      <c r="M107" s="22" t="str">
        <f>'Weekly Diet'!M107</f>
        <v/>
      </c>
      <c r="N107" s="77">
        <f>$A107*'Weekly Diet'!N107</f>
        <v>0</v>
      </c>
      <c r="O107" s="22" t="str">
        <f>'Weekly Diet'!O107</f>
        <v/>
      </c>
      <c r="P107" s="77">
        <f>$A107*'Weekly Diet'!P107</f>
        <v>0</v>
      </c>
      <c r="Q107" s="22" t="str">
        <f>'Weekly Diet'!Q107</f>
        <v/>
      </c>
    </row>
    <row r="108" spans="1:17" x14ac:dyDescent="0.2">
      <c r="A108" s="233">
        <v>3</v>
      </c>
      <c r="B108" s="46">
        <v>600</v>
      </c>
      <c r="C108" s="46" t="s">
        <v>99</v>
      </c>
      <c r="D108" s="77">
        <f>A108*'Weekly Diet'!D108</f>
        <v>0</v>
      </c>
      <c r="E108" s="22" t="str">
        <f>'Weekly Diet'!E108</f>
        <v/>
      </c>
      <c r="F108" s="77">
        <f>$A108*'Weekly Diet'!F108</f>
        <v>0</v>
      </c>
      <c r="G108" s="22" t="str">
        <f>'Weekly Diet'!G108</f>
        <v/>
      </c>
      <c r="H108" s="77">
        <f>$A108*'Weekly Diet'!H108</f>
        <v>0</v>
      </c>
      <c r="I108" s="22" t="str">
        <f>'Weekly Diet'!I108</f>
        <v/>
      </c>
      <c r="J108" s="77">
        <f>$A108*'Weekly Diet'!J108</f>
        <v>0</v>
      </c>
      <c r="K108" s="22" t="str">
        <f>'Weekly Diet'!K108</f>
        <v/>
      </c>
      <c r="L108" s="77">
        <f>$A108*'Weekly Diet'!L108</f>
        <v>0</v>
      </c>
      <c r="M108" s="22" t="str">
        <f>'Weekly Diet'!M108</f>
        <v/>
      </c>
      <c r="N108" s="77">
        <f>$A108*'Weekly Diet'!N108</f>
        <v>0</v>
      </c>
      <c r="O108" s="22" t="str">
        <f>'Weekly Diet'!O108</f>
        <v/>
      </c>
      <c r="P108" s="77">
        <f>$A108*'Weekly Diet'!P108</f>
        <v>0</v>
      </c>
      <c r="Q108" s="22" t="str">
        <f>'Weekly Diet'!Q108</f>
        <v/>
      </c>
    </row>
    <row r="109" spans="1:17" x14ac:dyDescent="0.2">
      <c r="A109" s="21">
        <v>1.88</v>
      </c>
      <c r="B109" s="20">
        <v>299</v>
      </c>
      <c r="C109" s="20" t="s">
        <v>180</v>
      </c>
      <c r="D109" s="77">
        <f>A109*'Weekly Diet'!D109</f>
        <v>0</v>
      </c>
      <c r="E109" s="22" t="str">
        <f>'Weekly Diet'!E109</f>
        <v/>
      </c>
      <c r="F109" s="77">
        <f>$A109*'Weekly Diet'!F109</f>
        <v>0</v>
      </c>
      <c r="G109" s="22" t="str">
        <f>'Weekly Diet'!G109</f>
        <v/>
      </c>
      <c r="H109" s="77">
        <f>$A109*'Weekly Diet'!H109</f>
        <v>0</v>
      </c>
      <c r="I109" s="22" t="str">
        <f>'Weekly Diet'!I109</f>
        <v/>
      </c>
      <c r="J109" s="77">
        <f>$A109*'Weekly Diet'!J109</f>
        <v>0</v>
      </c>
      <c r="K109" s="22" t="str">
        <f>'Weekly Diet'!K109</f>
        <v/>
      </c>
      <c r="L109" s="77">
        <f>$A109*'Weekly Diet'!L109</f>
        <v>0</v>
      </c>
      <c r="M109" s="22" t="str">
        <f>'Weekly Diet'!M109</f>
        <v/>
      </c>
      <c r="N109" s="77">
        <f>$A109*'Weekly Diet'!N109</f>
        <v>0</v>
      </c>
      <c r="O109" s="22" t="str">
        <f>'Weekly Diet'!O109</f>
        <v/>
      </c>
      <c r="P109" s="77">
        <f>$A109*'Weekly Diet'!P109</f>
        <v>0</v>
      </c>
      <c r="Q109" s="22" t="str">
        <f>'Weekly Diet'!Q109</f>
        <v/>
      </c>
    </row>
    <row r="110" spans="1:17" x14ac:dyDescent="0.2">
      <c r="A110" s="21">
        <v>0.53</v>
      </c>
      <c r="B110" s="46">
        <v>112</v>
      </c>
      <c r="C110" s="46" t="s">
        <v>361</v>
      </c>
      <c r="D110" s="77">
        <f>A110*'Weekly Diet'!D110</f>
        <v>0</v>
      </c>
      <c r="E110" s="22" t="str">
        <f>'Weekly Diet'!E110</f>
        <v/>
      </c>
      <c r="F110" s="77">
        <f>$A110*'Weekly Diet'!F110</f>
        <v>0</v>
      </c>
      <c r="G110" s="22" t="str">
        <f>'Weekly Diet'!G110</f>
        <v/>
      </c>
      <c r="H110" s="77">
        <f>$A110*'Weekly Diet'!H110</f>
        <v>0</v>
      </c>
      <c r="I110" s="22" t="str">
        <f>'Weekly Diet'!I110</f>
        <v/>
      </c>
      <c r="J110" s="77">
        <f>$A110*'Weekly Diet'!J110</f>
        <v>0</v>
      </c>
      <c r="K110" s="22" t="str">
        <f>'Weekly Diet'!K110</f>
        <v/>
      </c>
      <c r="L110" s="77">
        <f>$A110*'Weekly Diet'!L110</f>
        <v>0</v>
      </c>
      <c r="M110" s="22" t="str">
        <f>'Weekly Diet'!M110</f>
        <v/>
      </c>
      <c r="N110" s="77">
        <f>$A110*'Weekly Diet'!N110</f>
        <v>0</v>
      </c>
      <c r="O110" s="22" t="str">
        <f>'Weekly Diet'!O110</f>
        <v/>
      </c>
      <c r="P110" s="77">
        <f>$A110*'Weekly Diet'!P110</f>
        <v>0</v>
      </c>
      <c r="Q110" s="22" t="str">
        <f>'Weekly Diet'!Q110</f>
        <v/>
      </c>
    </row>
    <row r="111" spans="1:17" x14ac:dyDescent="0.2">
      <c r="A111" s="21">
        <v>0.05</v>
      </c>
      <c r="B111">
        <v>67</v>
      </c>
      <c r="C111" s="204" t="s">
        <v>508</v>
      </c>
      <c r="D111" s="77">
        <f>A111*'Weekly Diet'!D111</f>
        <v>0</v>
      </c>
      <c r="E111" s="22" t="str">
        <f>'Weekly Diet'!E111</f>
        <v/>
      </c>
      <c r="F111" s="77">
        <f>$A111*'Weekly Diet'!F111</f>
        <v>0</v>
      </c>
      <c r="G111" s="22" t="str">
        <f>'Weekly Diet'!G111</f>
        <v/>
      </c>
      <c r="H111" s="77">
        <f>$A111*'Weekly Diet'!H111</f>
        <v>0</v>
      </c>
      <c r="I111" s="22" t="str">
        <f>'Weekly Diet'!I111</f>
        <v/>
      </c>
      <c r="J111" s="77">
        <f>$A111*'Weekly Diet'!J111</f>
        <v>0</v>
      </c>
      <c r="K111" s="22" t="str">
        <f>'Weekly Diet'!K111</f>
        <v/>
      </c>
      <c r="L111" s="77">
        <f>$A111*'Weekly Diet'!L111</f>
        <v>0</v>
      </c>
      <c r="M111" s="22" t="str">
        <f>'Weekly Diet'!M111</f>
        <v/>
      </c>
      <c r="N111" s="77">
        <f>$A111*'Weekly Diet'!N111</f>
        <v>0</v>
      </c>
      <c r="O111" s="22" t="str">
        <f>'Weekly Diet'!O111</f>
        <v/>
      </c>
      <c r="P111" s="77">
        <f>$A111*'Weekly Diet'!P111</f>
        <v>0</v>
      </c>
      <c r="Q111" s="22" t="str">
        <f>'Weekly Diet'!Q111</f>
        <v/>
      </c>
    </row>
    <row r="112" spans="1:17" x14ac:dyDescent="0.2">
      <c r="A112" s="21">
        <v>0.34</v>
      </c>
      <c r="B112" s="66">
        <v>206</v>
      </c>
      <c r="C112" s="66" t="s">
        <v>363</v>
      </c>
      <c r="D112" s="77">
        <f>A112*'Weekly Diet'!D112</f>
        <v>0</v>
      </c>
      <c r="E112" s="22" t="str">
        <f>'Weekly Diet'!E112</f>
        <v/>
      </c>
      <c r="F112" s="77">
        <f>$A112*'Weekly Diet'!F112</f>
        <v>0</v>
      </c>
      <c r="G112" s="22" t="str">
        <f>'Weekly Diet'!G112</f>
        <v/>
      </c>
      <c r="H112" s="77">
        <f>$A112*'Weekly Diet'!H112</f>
        <v>0</v>
      </c>
      <c r="I112" s="22" t="str">
        <f>'Weekly Diet'!I112</f>
        <v/>
      </c>
      <c r="J112" s="77">
        <f>$A112*'Weekly Diet'!J112</f>
        <v>0</v>
      </c>
      <c r="K112" s="22" t="str">
        <f>'Weekly Diet'!K112</f>
        <v/>
      </c>
      <c r="L112" s="77">
        <f>$A112*'Weekly Diet'!L112</f>
        <v>0</v>
      </c>
      <c r="M112" s="22" t="str">
        <f>'Weekly Diet'!M112</f>
        <v/>
      </c>
      <c r="N112" s="77">
        <f>$A112*'Weekly Diet'!N112</f>
        <v>0</v>
      </c>
      <c r="O112" s="22" t="str">
        <f>'Weekly Diet'!O112</f>
        <v/>
      </c>
      <c r="P112" s="77">
        <f>$A112*'Weekly Diet'!P112</f>
        <v>0</v>
      </c>
      <c r="Q112" s="22" t="str">
        <f>'Weekly Diet'!Q112</f>
        <v/>
      </c>
    </row>
    <row r="113" spans="1:17" x14ac:dyDescent="0.2">
      <c r="A113" s="21">
        <v>1.1299999999999999</v>
      </c>
      <c r="B113" s="40">
        <v>396</v>
      </c>
      <c r="C113" s="40" t="s">
        <v>75</v>
      </c>
      <c r="D113" s="77">
        <f>A113*'Weekly Diet'!D113</f>
        <v>0</v>
      </c>
      <c r="E113" s="22" t="str">
        <f>'Weekly Diet'!E113</f>
        <v/>
      </c>
      <c r="F113" s="77">
        <f>$A113*'Weekly Diet'!F113</f>
        <v>0</v>
      </c>
      <c r="G113" s="22" t="str">
        <f>'Weekly Diet'!G113</f>
        <v/>
      </c>
      <c r="H113" s="77">
        <f>$A113*'Weekly Diet'!H113</f>
        <v>0</v>
      </c>
      <c r="I113" s="22" t="str">
        <f>'Weekly Diet'!I113</f>
        <v/>
      </c>
      <c r="J113" s="77">
        <f>$A113*'Weekly Diet'!J113</f>
        <v>0</v>
      </c>
      <c r="K113" s="22" t="str">
        <f>'Weekly Diet'!K113</f>
        <v/>
      </c>
      <c r="L113" s="77">
        <f>$A113*'Weekly Diet'!L113</f>
        <v>0</v>
      </c>
      <c r="M113" s="22" t="str">
        <f>'Weekly Diet'!M113</f>
        <v/>
      </c>
      <c r="N113" s="77">
        <f>$A113*'Weekly Diet'!N113</f>
        <v>0</v>
      </c>
      <c r="O113" s="22" t="str">
        <f>'Weekly Diet'!O113</f>
        <v/>
      </c>
      <c r="P113" s="77">
        <f>$A113*'Weekly Diet'!P113</f>
        <v>0</v>
      </c>
      <c r="Q113" s="22" t="str">
        <f>'Weekly Diet'!Q113</f>
        <v/>
      </c>
    </row>
    <row r="114" spans="1:17" x14ac:dyDescent="0.2">
      <c r="A114" s="21">
        <v>0</v>
      </c>
      <c r="B114" s="46">
        <v>143</v>
      </c>
      <c r="C114" s="46" t="s">
        <v>53</v>
      </c>
      <c r="D114" s="77">
        <f>A114*'Weekly Diet'!D114</f>
        <v>0</v>
      </c>
      <c r="E114" s="22" t="str">
        <f>'Weekly Diet'!E114</f>
        <v/>
      </c>
      <c r="F114" s="77">
        <f>$A114*'Weekly Diet'!F114</f>
        <v>0</v>
      </c>
      <c r="G114" s="22" t="str">
        <f>'Weekly Diet'!G114</f>
        <v/>
      </c>
      <c r="H114" s="77">
        <f>$A114*'Weekly Diet'!H114</f>
        <v>0</v>
      </c>
      <c r="I114" s="22" t="str">
        <f>'Weekly Diet'!I114</f>
        <v/>
      </c>
      <c r="J114" s="77">
        <f>$A114*'Weekly Diet'!J114</f>
        <v>0</v>
      </c>
      <c r="K114" s="22" t="str">
        <f>'Weekly Diet'!K114</f>
        <v/>
      </c>
      <c r="L114" s="77">
        <f>$A114*'Weekly Diet'!L114</f>
        <v>0</v>
      </c>
      <c r="M114" s="22" t="str">
        <f>'Weekly Diet'!M114</f>
        <v/>
      </c>
      <c r="N114" s="77">
        <f>$A114*'Weekly Diet'!N114</f>
        <v>0</v>
      </c>
      <c r="O114" s="22" t="str">
        <f>'Weekly Diet'!O114</f>
        <v/>
      </c>
      <c r="P114" s="77">
        <f>$A114*'Weekly Diet'!P114</f>
        <v>0</v>
      </c>
      <c r="Q114" s="22" t="str">
        <f>'Weekly Diet'!Q114</f>
        <v/>
      </c>
    </row>
    <row r="115" spans="1:17" x14ac:dyDescent="0.2">
      <c r="A115" s="21">
        <v>0.35</v>
      </c>
      <c r="B115" s="32">
        <v>16</v>
      </c>
      <c r="C115" s="32" t="s">
        <v>365</v>
      </c>
      <c r="D115" s="77">
        <f>A115*'Weekly Diet'!D115</f>
        <v>0</v>
      </c>
      <c r="E115" s="22" t="str">
        <f>'Weekly Diet'!E115</f>
        <v/>
      </c>
      <c r="F115" s="77">
        <f>$A115*'Weekly Diet'!F115</f>
        <v>0</v>
      </c>
      <c r="G115" s="22" t="str">
        <f>'Weekly Diet'!G115</f>
        <v/>
      </c>
      <c r="H115" s="77">
        <f>$A115*'Weekly Diet'!H115</f>
        <v>0</v>
      </c>
      <c r="I115" s="22" t="str">
        <f>'Weekly Diet'!I115</f>
        <v/>
      </c>
      <c r="J115" s="77">
        <f>$A115*'Weekly Diet'!J115</f>
        <v>0</v>
      </c>
      <c r="K115" s="22" t="str">
        <f>'Weekly Diet'!K115</f>
        <v/>
      </c>
      <c r="L115" s="77">
        <f>$A115*'Weekly Diet'!L115</f>
        <v>0</v>
      </c>
      <c r="M115" s="22" t="str">
        <f>'Weekly Diet'!M115</f>
        <v/>
      </c>
      <c r="N115" s="77">
        <f>$A115*'Weekly Diet'!N115</f>
        <v>0</v>
      </c>
      <c r="O115" s="22" t="str">
        <f>'Weekly Diet'!O115</f>
        <v/>
      </c>
      <c r="P115" s="77">
        <f>$A115*'Weekly Diet'!P115</f>
        <v>0</v>
      </c>
      <c r="Q115" s="22" t="str">
        <f>'Weekly Diet'!Q115</f>
        <v/>
      </c>
    </row>
    <row r="116" spans="1:17" x14ac:dyDescent="0.2">
      <c r="A116" s="233">
        <v>2.71</v>
      </c>
      <c r="B116" s="32">
        <v>23</v>
      </c>
      <c r="C116" s="32" t="s">
        <v>366</v>
      </c>
      <c r="D116" s="77">
        <f>A116*'Weekly Diet'!D116</f>
        <v>0</v>
      </c>
      <c r="E116" s="22" t="str">
        <f>'Weekly Diet'!E116</f>
        <v/>
      </c>
      <c r="F116" s="77">
        <f>$A116*'Weekly Diet'!F116</f>
        <v>0</v>
      </c>
      <c r="G116" s="22" t="str">
        <f>'Weekly Diet'!G116</f>
        <v/>
      </c>
      <c r="H116" s="77">
        <f>$A116*'Weekly Diet'!H116</f>
        <v>0</v>
      </c>
      <c r="I116" s="22" t="str">
        <f>'Weekly Diet'!I116</f>
        <v/>
      </c>
      <c r="J116" s="77">
        <f>$A116*'Weekly Diet'!J116</f>
        <v>0</v>
      </c>
      <c r="K116" s="22" t="str">
        <f>'Weekly Diet'!K116</f>
        <v/>
      </c>
      <c r="L116" s="77">
        <f>$A116*'Weekly Diet'!L116</f>
        <v>0</v>
      </c>
      <c r="M116" s="22" t="str">
        <f>'Weekly Diet'!M116</f>
        <v/>
      </c>
      <c r="N116" s="77">
        <f>$A116*'Weekly Diet'!N116</f>
        <v>0</v>
      </c>
      <c r="O116" s="22" t="str">
        <f>'Weekly Diet'!O116</f>
        <v/>
      </c>
      <c r="P116" s="77">
        <f>$A116*'Weekly Diet'!P116</f>
        <v>0</v>
      </c>
      <c r="Q116" s="22" t="str">
        <f>'Weekly Diet'!Q116</f>
        <v/>
      </c>
    </row>
    <row r="117" spans="1:17" x14ac:dyDescent="0.2">
      <c r="A117" s="21">
        <v>0.41</v>
      </c>
      <c r="B117" s="20">
        <v>32</v>
      </c>
      <c r="C117" s="20" t="s">
        <v>320</v>
      </c>
      <c r="D117" s="77">
        <f>A117*'Weekly Diet'!D117</f>
        <v>0</v>
      </c>
      <c r="E117" s="22" t="str">
        <f>'Weekly Diet'!E117</f>
        <v/>
      </c>
      <c r="F117" s="77">
        <f>$A117*'Weekly Diet'!F117</f>
        <v>0</v>
      </c>
      <c r="G117" s="22" t="str">
        <f>'Weekly Diet'!G117</f>
        <v/>
      </c>
      <c r="H117" s="77">
        <f>$A117*'Weekly Diet'!H117</f>
        <v>0</v>
      </c>
      <c r="I117" s="22" t="str">
        <f>'Weekly Diet'!I117</f>
        <v/>
      </c>
      <c r="J117" s="77">
        <f>$A117*'Weekly Diet'!J117</f>
        <v>0</v>
      </c>
      <c r="K117" s="22" t="str">
        <f>'Weekly Diet'!K117</f>
        <v/>
      </c>
      <c r="L117" s="77">
        <f>$A117*'Weekly Diet'!L117</f>
        <v>0</v>
      </c>
      <c r="M117" s="22" t="str">
        <f>'Weekly Diet'!M117</f>
        <v/>
      </c>
      <c r="N117" s="77">
        <f>$A117*'Weekly Diet'!N117</f>
        <v>0</v>
      </c>
      <c r="O117" s="22" t="str">
        <f>'Weekly Diet'!O117</f>
        <v/>
      </c>
      <c r="P117" s="77">
        <f>$A117*'Weekly Diet'!P117</f>
        <v>0</v>
      </c>
      <c r="Q117" s="22" t="str">
        <f>'Weekly Diet'!Q117</f>
        <v/>
      </c>
    </row>
    <row r="118" spans="1:17" x14ac:dyDescent="0.2">
      <c r="A118" s="21">
        <v>0.18</v>
      </c>
      <c r="B118" s="32">
        <v>30</v>
      </c>
      <c r="C118" s="32" t="s">
        <v>10</v>
      </c>
      <c r="D118" s="77">
        <f>A118*'Weekly Diet'!D118</f>
        <v>0</v>
      </c>
      <c r="E118" s="22" t="str">
        <f>'Weekly Diet'!E118</f>
        <v/>
      </c>
      <c r="F118" s="77">
        <f>$A118*'Weekly Diet'!F118</f>
        <v>0</v>
      </c>
      <c r="G118" s="22" t="str">
        <f>'Weekly Diet'!G118</f>
        <v/>
      </c>
      <c r="H118" s="77">
        <f>$A118*'Weekly Diet'!H118</f>
        <v>0</v>
      </c>
      <c r="I118" s="22" t="str">
        <f>'Weekly Diet'!I118</f>
        <v/>
      </c>
      <c r="J118" s="77">
        <f>$A118*'Weekly Diet'!J118</f>
        <v>0</v>
      </c>
      <c r="K118" s="22" t="str">
        <f>'Weekly Diet'!K118</f>
        <v/>
      </c>
      <c r="L118" s="77">
        <f>$A118*'Weekly Diet'!L118</f>
        <v>0</v>
      </c>
      <c r="M118" s="22" t="str">
        <f>'Weekly Diet'!M118</f>
        <v/>
      </c>
      <c r="N118" s="77">
        <f>$A118*'Weekly Diet'!N118</f>
        <v>0</v>
      </c>
      <c r="O118" s="22" t="str">
        <f>'Weekly Diet'!O118</f>
        <v/>
      </c>
      <c r="P118" s="77">
        <f>$A118*'Weekly Diet'!P118</f>
        <v>0</v>
      </c>
      <c r="Q118" s="22" t="str">
        <f>'Weekly Diet'!Q118</f>
        <v/>
      </c>
    </row>
    <row r="119" spans="1:17" x14ac:dyDescent="0.2">
      <c r="A119" s="21">
        <v>0.52</v>
      </c>
      <c r="B119" s="32">
        <v>86</v>
      </c>
      <c r="C119" s="32" t="s">
        <v>417</v>
      </c>
      <c r="D119" s="77">
        <f>A119*'Weekly Diet'!D119</f>
        <v>0</v>
      </c>
      <c r="E119" s="22" t="str">
        <f>'Weekly Diet'!E119</f>
        <v/>
      </c>
      <c r="F119" s="77">
        <f>$A119*'Weekly Diet'!F119</f>
        <v>0</v>
      </c>
      <c r="G119" s="22" t="str">
        <f>'Weekly Diet'!G119</f>
        <v/>
      </c>
      <c r="H119" s="77">
        <f>$A119*'Weekly Diet'!H119</f>
        <v>0</v>
      </c>
      <c r="I119" s="22" t="str">
        <f>'Weekly Diet'!I119</f>
        <v/>
      </c>
      <c r="J119" s="77">
        <f>$A119*'Weekly Diet'!J119</f>
        <v>0</v>
      </c>
      <c r="K119" s="22" t="str">
        <f>'Weekly Diet'!K119</f>
        <v/>
      </c>
      <c r="L119" s="77">
        <f>$A119*'Weekly Diet'!L119</f>
        <v>0</v>
      </c>
      <c r="M119" s="22" t="str">
        <f>'Weekly Diet'!M119</f>
        <v/>
      </c>
      <c r="N119" s="77">
        <f>$A119*'Weekly Diet'!N119</f>
        <v>0</v>
      </c>
      <c r="O119" s="22" t="str">
        <f>'Weekly Diet'!O119</f>
        <v/>
      </c>
      <c r="P119" s="77">
        <f>$A119*'Weekly Diet'!P119</f>
        <v>0</v>
      </c>
      <c r="Q119" s="22" t="str">
        <f>'Weekly Diet'!Q119</f>
        <v/>
      </c>
    </row>
    <row r="120" spans="1:17" x14ac:dyDescent="0.2">
      <c r="A120" s="233">
        <v>2.92</v>
      </c>
      <c r="B120" s="66">
        <v>208</v>
      </c>
      <c r="C120" s="66" t="s">
        <v>73</v>
      </c>
      <c r="D120" s="77">
        <f>A120*'Weekly Diet'!D120</f>
        <v>0</v>
      </c>
      <c r="E120" s="22" t="str">
        <f>'Weekly Diet'!E120</f>
        <v/>
      </c>
      <c r="F120" s="77">
        <f>$A120*'Weekly Diet'!F120</f>
        <v>0</v>
      </c>
      <c r="G120" s="22" t="str">
        <f>'Weekly Diet'!G120</f>
        <v/>
      </c>
      <c r="H120" s="77">
        <f>$A120*'Weekly Diet'!H120</f>
        <v>0</v>
      </c>
      <c r="I120" s="22" t="str">
        <f>'Weekly Diet'!I120</f>
        <v/>
      </c>
      <c r="J120" s="77">
        <f>$A120*'Weekly Diet'!J120</f>
        <v>0</v>
      </c>
      <c r="K120" s="22" t="str">
        <f>'Weekly Diet'!K120</f>
        <v/>
      </c>
      <c r="L120" s="77">
        <f>$A120*'Weekly Diet'!L120</f>
        <v>0</v>
      </c>
      <c r="M120" s="22" t="str">
        <f>'Weekly Diet'!M120</f>
        <v/>
      </c>
      <c r="N120" s="77">
        <f>$A120*'Weekly Diet'!N120</f>
        <v>0</v>
      </c>
      <c r="O120" s="22" t="str">
        <f>'Weekly Diet'!O120</f>
        <v/>
      </c>
      <c r="P120" s="77">
        <f>$A120*'Weekly Diet'!P120</f>
        <v>0</v>
      </c>
      <c r="Q120" s="22" t="str">
        <f>'Weekly Diet'!Q120</f>
        <v/>
      </c>
    </row>
    <row r="121" spans="1:17" x14ac:dyDescent="0.2">
      <c r="A121" s="21">
        <v>1.92</v>
      </c>
      <c r="B121" s="37">
        <v>190</v>
      </c>
      <c r="C121" s="67" t="s">
        <v>371</v>
      </c>
      <c r="D121" s="77">
        <f>A121*'Weekly Diet'!D121</f>
        <v>0</v>
      </c>
      <c r="E121" s="22" t="str">
        <f>'Weekly Diet'!E121</f>
        <v/>
      </c>
      <c r="F121" s="77">
        <f>$A121*'Weekly Diet'!F121</f>
        <v>0</v>
      </c>
      <c r="G121" s="22" t="str">
        <f>'Weekly Diet'!G121</f>
        <v/>
      </c>
      <c r="H121" s="77">
        <f>$A121*'Weekly Diet'!H121</f>
        <v>0</v>
      </c>
      <c r="I121" s="22" t="str">
        <f>'Weekly Diet'!I121</f>
        <v/>
      </c>
      <c r="J121" s="77">
        <f>$A121*'Weekly Diet'!J121</f>
        <v>0</v>
      </c>
      <c r="K121" s="22" t="str">
        <f>'Weekly Diet'!K121</f>
        <v/>
      </c>
      <c r="L121" s="77">
        <f>$A121*'Weekly Diet'!L121</f>
        <v>0</v>
      </c>
      <c r="M121" s="22" t="str">
        <f>'Weekly Diet'!M121</f>
        <v/>
      </c>
      <c r="N121" s="77">
        <f>$A121*'Weekly Diet'!N121</f>
        <v>0</v>
      </c>
      <c r="O121" s="22" t="str">
        <f>'Weekly Diet'!O121</f>
        <v/>
      </c>
      <c r="P121" s="77">
        <f>$A121*'Weekly Diet'!P121</f>
        <v>0</v>
      </c>
      <c r="Q121" s="22" t="str">
        <f>'Weekly Diet'!Q121</f>
        <v/>
      </c>
    </row>
    <row r="122" spans="1:17" x14ac:dyDescent="0.2">
      <c r="A122" s="21">
        <v>0.4</v>
      </c>
      <c r="B122" s="32">
        <v>18</v>
      </c>
      <c r="C122" s="32" t="s">
        <v>373</v>
      </c>
      <c r="D122" s="77">
        <f>A122*'Weekly Diet'!D122</f>
        <v>0</v>
      </c>
      <c r="E122" s="22" t="str">
        <f>'Weekly Diet'!E122</f>
        <v/>
      </c>
      <c r="F122" s="77">
        <f>$A122*'Weekly Diet'!F122</f>
        <v>0</v>
      </c>
      <c r="G122" s="22" t="str">
        <f>'Weekly Diet'!G122</f>
        <v/>
      </c>
      <c r="H122" s="77">
        <f>$A122*'Weekly Diet'!H122</f>
        <v>0</v>
      </c>
      <c r="I122" s="22" t="str">
        <f>'Weekly Diet'!I122</f>
        <v/>
      </c>
      <c r="J122" s="77">
        <f>$A122*'Weekly Diet'!J122</f>
        <v>0</v>
      </c>
      <c r="K122" s="22" t="str">
        <f>'Weekly Diet'!K122</f>
        <v/>
      </c>
      <c r="L122" s="77">
        <f>$A122*'Weekly Diet'!L122</f>
        <v>0</v>
      </c>
      <c r="M122" s="22" t="str">
        <f>'Weekly Diet'!M122</f>
        <v/>
      </c>
      <c r="N122" s="77">
        <f>$A122*'Weekly Diet'!N122</f>
        <v>0</v>
      </c>
      <c r="O122" s="22" t="str">
        <f>'Weekly Diet'!O122</f>
        <v/>
      </c>
      <c r="P122" s="77">
        <f>$A122*'Weekly Diet'!P122</f>
        <v>0</v>
      </c>
      <c r="Q122" s="22" t="str">
        <f>'Weekly Diet'!Q122</f>
        <v/>
      </c>
    </row>
    <row r="123" spans="1:17" x14ac:dyDescent="0.2">
      <c r="A123" s="21">
        <v>0.95</v>
      </c>
      <c r="B123" s="32">
        <v>72</v>
      </c>
      <c r="C123" s="32" t="s">
        <v>442</v>
      </c>
      <c r="D123" s="77">
        <f>A123*'Weekly Diet'!D123</f>
        <v>0</v>
      </c>
      <c r="E123" s="22" t="str">
        <f>'Weekly Diet'!E123</f>
        <v/>
      </c>
      <c r="F123" s="77">
        <f>$A123*'Weekly Diet'!F123</f>
        <v>0</v>
      </c>
      <c r="G123" s="22" t="str">
        <f>'Weekly Diet'!G123</f>
        <v/>
      </c>
      <c r="H123" s="77">
        <f>$A123*'Weekly Diet'!H123</f>
        <v>0</v>
      </c>
      <c r="I123" s="22" t="str">
        <f>'Weekly Diet'!I123</f>
        <v/>
      </c>
      <c r="J123" s="77">
        <f>$A123*'Weekly Diet'!J123</f>
        <v>0</v>
      </c>
      <c r="K123" s="22" t="str">
        <f>'Weekly Diet'!K123</f>
        <v/>
      </c>
      <c r="L123" s="77">
        <f>$A123*'Weekly Diet'!L123</f>
        <v>0</v>
      </c>
      <c r="M123" s="22" t="str">
        <f>'Weekly Diet'!M123</f>
        <v/>
      </c>
      <c r="N123" s="77">
        <f>$A123*'Weekly Diet'!N123</f>
        <v>0</v>
      </c>
      <c r="O123" s="22" t="str">
        <f>'Weekly Diet'!O123</f>
        <v/>
      </c>
      <c r="P123" s="77">
        <f>$A123*'Weekly Diet'!P123</f>
        <v>0</v>
      </c>
      <c r="Q123" s="22" t="str">
        <f>'Weekly Diet'!Q123</f>
        <v/>
      </c>
    </row>
    <row r="124" spans="1:17" x14ac:dyDescent="0.2">
      <c r="A124" s="21">
        <v>0</v>
      </c>
      <c r="B124" s="32">
        <v>70</v>
      </c>
      <c r="C124" s="32" t="s">
        <v>95</v>
      </c>
      <c r="D124" s="77">
        <f>A124*'Weekly Diet'!D124</f>
        <v>0</v>
      </c>
      <c r="E124" s="22" t="str">
        <f>'Weekly Diet'!E124</f>
        <v/>
      </c>
      <c r="F124" s="77">
        <f>$A124*'Weekly Diet'!F124</f>
        <v>0</v>
      </c>
      <c r="G124" s="22" t="str">
        <f>'Weekly Diet'!G124</f>
        <v/>
      </c>
      <c r="H124" s="77">
        <f>$A124*'Weekly Diet'!H124</f>
        <v>0</v>
      </c>
      <c r="I124" s="22" t="str">
        <f>'Weekly Diet'!I124</f>
        <v/>
      </c>
      <c r="J124" s="77">
        <f>$A124*'Weekly Diet'!J124</f>
        <v>0</v>
      </c>
      <c r="K124" s="22" t="str">
        <f>'Weekly Diet'!K124</f>
        <v/>
      </c>
      <c r="L124" s="77">
        <f>$A124*'Weekly Diet'!L124</f>
        <v>0</v>
      </c>
      <c r="M124" s="22" t="str">
        <f>'Weekly Diet'!M124</f>
        <v/>
      </c>
      <c r="N124" s="77">
        <f>$A124*'Weekly Diet'!N124</f>
        <v>0</v>
      </c>
      <c r="O124" s="22" t="str">
        <f>'Weekly Diet'!O124</f>
        <v/>
      </c>
      <c r="P124" s="77">
        <f>$A124*'Weekly Diet'!P124</f>
        <v>0</v>
      </c>
      <c r="Q124" s="22" t="str">
        <f>'Weekly Diet'!Q124</f>
        <v/>
      </c>
    </row>
    <row r="125" spans="1:17" x14ac:dyDescent="0.2">
      <c r="A125" s="21">
        <v>1.03</v>
      </c>
      <c r="B125" s="53">
        <v>159</v>
      </c>
      <c r="C125" s="53" t="s">
        <v>34</v>
      </c>
      <c r="D125" s="77">
        <f>A125*'Weekly Diet'!D125</f>
        <v>0</v>
      </c>
      <c r="E125" s="22" t="str">
        <f>'Weekly Diet'!E125</f>
        <v/>
      </c>
      <c r="F125" s="77">
        <f>$A125*'Weekly Diet'!F125</f>
        <v>0</v>
      </c>
      <c r="G125" s="22" t="str">
        <f>'Weekly Diet'!G125</f>
        <v/>
      </c>
      <c r="H125" s="77">
        <f>$A125*'Weekly Diet'!H125</f>
        <v>0</v>
      </c>
      <c r="I125" s="22" t="str">
        <f>'Weekly Diet'!I125</f>
        <v/>
      </c>
      <c r="J125" s="77">
        <f>$A125*'Weekly Diet'!J125</f>
        <v>0</v>
      </c>
      <c r="K125" s="22" t="str">
        <f>'Weekly Diet'!K125</f>
        <v/>
      </c>
      <c r="L125" s="77">
        <f>$A125*'Weekly Diet'!L125</f>
        <v>0</v>
      </c>
      <c r="M125" s="22" t="str">
        <f>'Weekly Diet'!M125</f>
        <v/>
      </c>
      <c r="N125" s="77">
        <f>$A125*'Weekly Diet'!N125</f>
        <v>0</v>
      </c>
      <c r="O125" s="22" t="str">
        <f>'Weekly Diet'!O125</f>
        <v/>
      </c>
      <c r="P125" s="77">
        <f>$A125*'Weekly Diet'!P125</f>
        <v>0</v>
      </c>
      <c r="Q125" s="22" t="str">
        <f>'Weekly Diet'!Q125</f>
        <v/>
      </c>
    </row>
    <row r="126" spans="1:17" x14ac:dyDescent="0.2">
      <c r="A126" s="21">
        <v>0.18</v>
      </c>
      <c r="B126" s="32">
        <v>22</v>
      </c>
      <c r="C126" s="32" t="s">
        <v>74</v>
      </c>
      <c r="D126" s="77">
        <f>A126*'Weekly Diet'!D126</f>
        <v>0</v>
      </c>
      <c r="E126" s="22" t="str">
        <f>'Weekly Diet'!E126</f>
        <v/>
      </c>
      <c r="F126" s="77">
        <f>$A126*'Weekly Diet'!F126</f>
        <v>0</v>
      </c>
      <c r="G126" s="22" t="str">
        <f>'Weekly Diet'!G126</f>
        <v/>
      </c>
      <c r="H126" s="77">
        <f>$A126*'Weekly Diet'!H126</f>
        <v>0</v>
      </c>
      <c r="I126" s="22" t="str">
        <f>'Weekly Diet'!I126</f>
        <v/>
      </c>
      <c r="J126" s="77">
        <f>$A126*'Weekly Diet'!J126</f>
        <v>0</v>
      </c>
      <c r="K126" s="22" t="str">
        <f>'Weekly Diet'!K126</f>
        <v/>
      </c>
      <c r="L126" s="77">
        <f>$A126*'Weekly Diet'!L126</f>
        <v>0</v>
      </c>
      <c r="M126" s="22" t="str">
        <f>'Weekly Diet'!M126</f>
        <v/>
      </c>
      <c r="N126" s="77">
        <f>$A126*'Weekly Diet'!N126</f>
        <v>0</v>
      </c>
      <c r="O126" s="22" t="str">
        <f>'Weekly Diet'!O126</f>
        <v/>
      </c>
      <c r="P126" s="77">
        <f>$A126*'Weekly Diet'!P126</f>
        <v>0</v>
      </c>
      <c r="Q126" s="22" t="str">
        <f>'Weekly Diet'!Q126</f>
        <v/>
      </c>
    </row>
    <row r="127" spans="1:17" x14ac:dyDescent="0.2">
      <c r="A127" s="21">
        <v>0</v>
      </c>
      <c r="B127" s="2">
        <v>97</v>
      </c>
      <c r="C127" s="2" t="s">
        <v>375</v>
      </c>
      <c r="D127" s="77">
        <f>A127*'Weekly Diet'!D127</f>
        <v>0</v>
      </c>
      <c r="E127" s="22" t="str">
        <f>'Weekly Diet'!E127</f>
        <v/>
      </c>
      <c r="F127" s="77">
        <f>$A127*'Weekly Diet'!F127</f>
        <v>0</v>
      </c>
      <c r="G127" s="22" t="str">
        <f>'Weekly Diet'!G127</f>
        <v/>
      </c>
      <c r="H127" s="77">
        <f>$A127*'Weekly Diet'!H127</f>
        <v>0</v>
      </c>
      <c r="I127" s="22" t="str">
        <f>'Weekly Diet'!I127</f>
        <v/>
      </c>
      <c r="J127" s="77">
        <f>$A127*'Weekly Diet'!J127</f>
        <v>0</v>
      </c>
      <c r="K127" s="22" t="str">
        <f>'Weekly Diet'!K127</f>
        <v/>
      </c>
      <c r="L127" s="77">
        <f>$A127*'Weekly Diet'!L127</f>
        <v>0</v>
      </c>
      <c r="M127" s="22" t="str">
        <f>'Weekly Diet'!M127</f>
        <v/>
      </c>
      <c r="N127" s="77">
        <f>$A127*'Weekly Diet'!N127</f>
        <v>0</v>
      </c>
      <c r="O127" s="22" t="str">
        <f>'Weekly Diet'!O127</f>
        <v/>
      </c>
      <c r="P127" s="77">
        <f>$A127*'Weekly Diet'!P127</f>
        <v>0</v>
      </c>
      <c r="Q127" s="22" t="str">
        <f>'Weekly Diet'!Q127</f>
        <v/>
      </c>
    </row>
    <row r="128" spans="1:17" x14ac:dyDescent="0.2">
      <c r="A128" s="21">
        <v>0.11</v>
      </c>
      <c r="B128" s="78">
        <v>85</v>
      </c>
      <c r="C128" s="78" t="s">
        <v>445</v>
      </c>
      <c r="D128" s="77">
        <f>A128*'Weekly Diet'!D128</f>
        <v>0</v>
      </c>
      <c r="E128" s="22" t="str">
        <f>'Weekly Diet'!E128</f>
        <v/>
      </c>
      <c r="F128" s="77">
        <f>$A128*'Weekly Diet'!F128</f>
        <v>0</v>
      </c>
      <c r="G128" s="22" t="str">
        <f>'Weekly Diet'!G128</f>
        <v/>
      </c>
      <c r="H128" s="77">
        <f>$A128*'Weekly Diet'!H128</f>
        <v>0</v>
      </c>
      <c r="I128" s="22" t="str">
        <f>'Weekly Diet'!I128</f>
        <v/>
      </c>
      <c r="J128" s="77">
        <f>$A128*'Weekly Diet'!J128</f>
        <v>0</v>
      </c>
      <c r="K128" s="22" t="str">
        <f>'Weekly Diet'!K128</f>
        <v/>
      </c>
      <c r="L128" s="77">
        <f>$A128*'Weekly Diet'!L128</f>
        <v>0</v>
      </c>
      <c r="M128" s="22" t="str">
        <f>'Weekly Diet'!M128</f>
        <v/>
      </c>
      <c r="N128" s="77">
        <f>$A128*'Weekly Diet'!N128</f>
        <v>0</v>
      </c>
      <c r="O128" s="22" t="str">
        <f>'Weekly Diet'!O128</f>
        <v/>
      </c>
      <c r="P128" s="77">
        <f>$A128*'Weekly Diet'!P128</f>
        <v>0</v>
      </c>
      <c r="Q128" s="22" t="str">
        <f>'Weekly Diet'!Q128</f>
        <v/>
      </c>
    </row>
    <row r="129" spans="1:17" x14ac:dyDescent="0.2">
      <c r="A129" s="21">
        <v>0.11</v>
      </c>
      <c r="B129" s="78">
        <v>130</v>
      </c>
      <c r="C129" s="78" t="s">
        <v>421</v>
      </c>
      <c r="D129" s="77">
        <f>A129*'Weekly Diet'!D129</f>
        <v>0</v>
      </c>
      <c r="E129" s="22" t="str">
        <f>'Weekly Diet'!E129</f>
        <v/>
      </c>
      <c r="F129" s="77">
        <f>$A129*'Weekly Diet'!F129</f>
        <v>0</v>
      </c>
      <c r="G129" s="22" t="str">
        <f>'Weekly Diet'!G129</f>
        <v/>
      </c>
      <c r="H129" s="77">
        <f>$A129*'Weekly Diet'!H129</f>
        <v>0</v>
      </c>
      <c r="I129" s="22" t="str">
        <f>'Weekly Diet'!I129</f>
        <v/>
      </c>
      <c r="J129" s="77">
        <f>$A129*'Weekly Diet'!J129</f>
        <v>0</v>
      </c>
      <c r="K129" s="22" t="str">
        <f>'Weekly Diet'!K129</f>
        <v/>
      </c>
      <c r="L129" s="77">
        <f>$A129*'Weekly Diet'!L129</f>
        <v>0</v>
      </c>
      <c r="M129" s="22" t="str">
        <f>'Weekly Diet'!M129</f>
        <v/>
      </c>
      <c r="N129" s="77">
        <f>$A129*'Weekly Diet'!N129</f>
        <v>0</v>
      </c>
      <c r="O129" s="22" t="str">
        <f>'Weekly Diet'!O129</f>
        <v/>
      </c>
      <c r="P129" s="77">
        <f>$A129*'Weekly Diet'!P129</f>
        <v>0</v>
      </c>
      <c r="Q129" s="22" t="str">
        <f>'Weekly Diet'!Q129</f>
        <v/>
      </c>
    </row>
    <row r="130" spans="1:17" x14ac:dyDescent="0.2">
      <c r="A130" s="21">
        <v>0.11</v>
      </c>
      <c r="B130" s="78">
        <v>170</v>
      </c>
      <c r="C130" s="78" t="s">
        <v>521</v>
      </c>
      <c r="D130" s="77">
        <f>A130*'Weekly Diet'!D130</f>
        <v>0</v>
      </c>
      <c r="E130" s="22" t="str">
        <f>'Weekly Diet'!E130</f>
        <v/>
      </c>
      <c r="F130" s="77">
        <f>$A130*'Weekly Diet'!F130</f>
        <v>0</v>
      </c>
      <c r="G130" s="22" t="str">
        <f>'Weekly Diet'!G130</f>
        <v/>
      </c>
      <c r="H130" s="77">
        <f>$A130*'Weekly Diet'!H130</f>
        <v>0</v>
      </c>
      <c r="I130" s="22" t="str">
        <f>'Weekly Diet'!I130</f>
        <v/>
      </c>
      <c r="J130" s="77">
        <f>$A130*'Weekly Diet'!J130</f>
        <v>0</v>
      </c>
      <c r="K130" s="22" t="str">
        <f>'Weekly Diet'!K130</f>
        <v/>
      </c>
      <c r="L130" s="77">
        <f>$A130*'Weekly Diet'!L130</f>
        <v>0</v>
      </c>
      <c r="M130" s="22" t="str">
        <f>'Weekly Diet'!M130</f>
        <v/>
      </c>
      <c r="N130" s="77">
        <f>$A130*'Weekly Diet'!N130</f>
        <v>0</v>
      </c>
      <c r="O130" s="22" t="str">
        <f>'Weekly Diet'!O130</f>
        <v/>
      </c>
      <c r="P130" s="77">
        <f>$A130*'Weekly Diet'!P130</f>
        <v>0</v>
      </c>
      <c r="Q130" s="22" t="str">
        <f>'Weekly Diet'!Q130</f>
        <v/>
      </c>
    </row>
    <row r="131" spans="1:17" x14ac:dyDescent="0.2">
      <c r="A131" s="21">
        <v>0.11</v>
      </c>
      <c r="B131" s="78">
        <v>220</v>
      </c>
      <c r="C131" s="78" t="s">
        <v>377</v>
      </c>
      <c r="D131" s="77">
        <f>A131*'Weekly Diet'!D131</f>
        <v>0</v>
      </c>
      <c r="E131" s="22" t="str">
        <f>'Weekly Diet'!E131</f>
        <v/>
      </c>
      <c r="F131" s="77">
        <f>$A131*'Weekly Diet'!F131</f>
        <v>0</v>
      </c>
      <c r="G131" s="22" t="str">
        <f>'Weekly Diet'!G131</f>
        <v/>
      </c>
      <c r="H131" s="77">
        <f>$A131*'Weekly Diet'!H131</f>
        <v>0</v>
      </c>
      <c r="I131" s="22" t="str">
        <f>'Weekly Diet'!I131</f>
        <v/>
      </c>
      <c r="J131" s="77">
        <f>$A131*'Weekly Diet'!J131</f>
        <v>0</v>
      </c>
      <c r="K131" s="22" t="str">
        <f>'Weekly Diet'!K131</f>
        <v/>
      </c>
      <c r="L131" s="77">
        <f>$A131*'Weekly Diet'!L131</f>
        <v>0</v>
      </c>
      <c r="M131" s="22" t="str">
        <f>'Weekly Diet'!M131</f>
        <v/>
      </c>
      <c r="N131" s="77">
        <f>$A131*'Weekly Diet'!N131</f>
        <v>0</v>
      </c>
      <c r="O131" s="22" t="str">
        <f>'Weekly Diet'!O131</f>
        <v/>
      </c>
      <c r="P131" s="77">
        <f>$A131*'Weekly Diet'!P131</f>
        <v>0</v>
      </c>
      <c r="Q131" s="22" t="str">
        <f>'Weekly Diet'!Q131</f>
        <v/>
      </c>
    </row>
    <row r="132" spans="1:17" x14ac:dyDescent="0.2">
      <c r="A132" s="21">
        <v>0.3</v>
      </c>
      <c r="B132" s="78">
        <v>318</v>
      </c>
      <c r="C132" s="78" t="s">
        <v>446</v>
      </c>
      <c r="D132" s="77">
        <f>A132*'Weekly Diet'!D132</f>
        <v>0</v>
      </c>
      <c r="E132" s="22" t="str">
        <f>'Weekly Diet'!E132</f>
        <v/>
      </c>
      <c r="F132" s="77">
        <f>$A132*'Weekly Diet'!F132</f>
        <v>0</v>
      </c>
      <c r="G132" s="22" t="str">
        <f>'Weekly Diet'!G132</f>
        <v/>
      </c>
      <c r="H132" s="77">
        <f>$A132*'Weekly Diet'!H132</f>
        <v>0</v>
      </c>
      <c r="I132" s="22" t="str">
        <f>'Weekly Diet'!I132</f>
        <v/>
      </c>
      <c r="J132" s="77">
        <f>$A132*'Weekly Diet'!J132</f>
        <v>0</v>
      </c>
      <c r="K132" s="22" t="str">
        <f>'Weekly Diet'!K132</f>
        <v/>
      </c>
      <c r="L132" s="77">
        <f>$A132*'Weekly Diet'!L132</f>
        <v>0</v>
      </c>
      <c r="M132" s="22" t="str">
        <f>'Weekly Diet'!M132</f>
        <v/>
      </c>
      <c r="N132" s="77">
        <f>$A132*'Weekly Diet'!N132</f>
        <v>0</v>
      </c>
      <c r="O132" s="22" t="str">
        <f>'Weekly Diet'!O132</f>
        <v/>
      </c>
      <c r="P132" s="77">
        <f>$A132*'Weekly Diet'!P132</f>
        <v>0</v>
      </c>
      <c r="Q132" s="22" t="str">
        <f>'Weekly Diet'!Q132</f>
        <v/>
      </c>
    </row>
    <row r="133" spans="1:17" x14ac:dyDescent="0.2">
      <c r="A133" s="21">
        <v>0.01</v>
      </c>
      <c r="B133" s="78">
        <v>55</v>
      </c>
      <c r="C133" s="159" t="s">
        <v>149</v>
      </c>
      <c r="D133" s="77">
        <f>A133*'Weekly Diet'!D133</f>
        <v>0</v>
      </c>
      <c r="E133" s="22" t="str">
        <f>'Weekly Diet'!E133</f>
        <v/>
      </c>
      <c r="F133" s="77">
        <f>$A133*'Weekly Diet'!F133</f>
        <v>0</v>
      </c>
      <c r="G133" s="22" t="str">
        <f>'Weekly Diet'!G133</f>
        <v/>
      </c>
      <c r="H133" s="77">
        <f>$A133*'Weekly Diet'!H133</f>
        <v>0</v>
      </c>
      <c r="I133" s="22" t="str">
        <f>'Weekly Diet'!I133</f>
        <v/>
      </c>
      <c r="J133" s="77">
        <f>$A133*'Weekly Diet'!J133</f>
        <v>0</v>
      </c>
      <c r="K133" s="22" t="str">
        <f>'Weekly Diet'!K133</f>
        <v/>
      </c>
      <c r="L133" s="77">
        <f>$A133*'Weekly Diet'!L133</f>
        <v>0</v>
      </c>
      <c r="M133" s="22" t="str">
        <f>'Weekly Diet'!M133</f>
        <v/>
      </c>
      <c r="N133" s="77">
        <f>$A133*'Weekly Diet'!N133</f>
        <v>0</v>
      </c>
      <c r="O133" s="22" t="str">
        <f>'Weekly Diet'!O133</f>
        <v/>
      </c>
      <c r="P133" s="77">
        <f>$A133*'Weekly Diet'!P133</f>
        <v>0</v>
      </c>
      <c r="Q133" s="22" t="str">
        <f>'Weekly Diet'!Q133</f>
        <v/>
      </c>
    </row>
    <row r="134" spans="1:17" x14ac:dyDescent="0.2">
      <c r="A134" s="21">
        <v>0.12</v>
      </c>
      <c r="B134" s="78">
        <v>80</v>
      </c>
      <c r="C134" s="78" t="s">
        <v>81</v>
      </c>
      <c r="D134" s="77">
        <f>A134*'Weekly Diet'!D134</f>
        <v>0</v>
      </c>
      <c r="E134" s="22" t="str">
        <f>'Weekly Diet'!E134</f>
        <v/>
      </c>
      <c r="F134" s="77">
        <f>$A134*'Weekly Diet'!F134</f>
        <v>0</v>
      </c>
      <c r="G134" s="22" t="str">
        <f>'Weekly Diet'!G134</f>
        <v/>
      </c>
      <c r="H134" s="77">
        <f>$A134*'Weekly Diet'!H134</f>
        <v>0</v>
      </c>
      <c r="I134" s="22" t="str">
        <f>'Weekly Diet'!I134</f>
        <v/>
      </c>
      <c r="J134" s="77">
        <f>$A134*'Weekly Diet'!J134</f>
        <v>0</v>
      </c>
      <c r="K134" s="22" t="str">
        <f>'Weekly Diet'!K134</f>
        <v/>
      </c>
      <c r="L134" s="77">
        <f>$A134*'Weekly Diet'!L134</f>
        <v>0</v>
      </c>
      <c r="M134" s="22" t="str">
        <f>'Weekly Diet'!M134</f>
        <v/>
      </c>
      <c r="N134" s="77">
        <f>$A134*'Weekly Diet'!N134</f>
        <v>0</v>
      </c>
      <c r="O134" s="22" t="str">
        <f>'Weekly Diet'!O134</f>
        <v/>
      </c>
      <c r="P134" s="77">
        <f>$A134*'Weekly Diet'!P134</f>
        <v>0</v>
      </c>
      <c r="Q134" s="22" t="str">
        <f>'Weekly Diet'!Q134</f>
        <v/>
      </c>
    </row>
    <row r="135" spans="1:17" x14ac:dyDescent="0.2">
      <c r="A135" s="21">
        <v>0.8</v>
      </c>
      <c r="B135" s="78">
        <v>152</v>
      </c>
      <c r="C135" s="78" t="s">
        <v>13</v>
      </c>
      <c r="D135" s="77">
        <f>A135*'Weekly Diet'!D135</f>
        <v>0</v>
      </c>
      <c r="E135" s="22" t="str">
        <f>'Weekly Diet'!E135</f>
        <v/>
      </c>
      <c r="F135" s="77">
        <f>$A135*'Weekly Diet'!F135</f>
        <v>0</v>
      </c>
      <c r="G135" s="22" t="str">
        <f>'Weekly Diet'!G135</f>
        <v/>
      </c>
      <c r="H135" s="77">
        <f>$A135*'Weekly Diet'!H135</f>
        <v>0</v>
      </c>
      <c r="I135" s="22" t="str">
        <f>'Weekly Diet'!I135</f>
        <v/>
      </c>
      <c r="J135" s="77">
        <f>$A135*'Weekly Diet'!J135</f>
        <v>0</v>
      </c>
      <c r="K135" s="22" t="str">
        <f>'Weekly Diet'!K135</f>
        <v/>
      </c>
      <c r="L135" s="77">
        <f>$A135*'Weekly Diet'!L135</f>
        <v>0</v>
      </c>
      <c r="M135" s="22" t="str">
        <f>'Weekly Diet'!M135</f>
        <v/>
      </c>
      <c r="N135" s="77">
        <f>$A135*'Weekly Diet'!N135</f>
        <v>0</v>
      </c>
      <c r="O135" s="22" t="str">
        <f>'Weekly Diet'!O135</f>
        <v/>
      </c>
      <c r="P135" s="77">
        <f>$A135*'Weekly Diet'!P135</f>
        <v>0</v>
      </c>
      <c r="Q135" s="22" t="str">
        <f>'Weekly Diet'!Q135</f>
        <v/>
      </c>
    </row>
    <row r="136" spans="1:17" x14ac:dyDescent="0.2">
      <c r="A136" s="21">
        <v>0.47</v>
      </c>
      <c r="B136" s="78">
        <v>152</v>
      </c>
      <c r="C136" s="78" t="s">
        <v>14</v>
      </c>
      <c r="D136" s="77">
        <f>A136*'Weekly Diet'!D136</f>
        <v>0</v>
      </c>
      <c r="E136" s="22" t="str">
        <f>'Weekly Diet'!E136</f>
        <v/>
      </c>
      <c r="F136" s="77">
        <f>$A136*'Weekly Diet'!F136</f>
        <v>0</v>
      </c>
      <c r="G136" s="22" t="str">
        <f>'Weekly Diet'!G136</f>
        <v/>
      </c>
      <c r="H136" s="77">
        <f>$A136*'Weekly Diet'!H136</f>
        <v>0</v>
      </c>
      <c r="I136" s="22" t="str">
        <f>'Weekly Diet'!I136</f>
        <v/>
      </c>
      <c r="J136" s="77">
        <f>$A136*'Weekly Diet'!J136</f>
        <v>0</v>
      </c>
      <c r="K136" s="22" t="str">
        <f>'Weekly Diet'!K136</f>
        <v/>
      </c>
      <c r="L136" s="77">
        <f>$A136*'Weekly Diet'!L136</f>
        <v>0</v>
      </c>
      <c r="M136" s="22" t="str">
        <f>'Weekly Diet'!M136</f>
        <v/>
      </c>
      <c r="N136" s="77">
        <f>$A136*'Weekly Diet'!N136</f>
        <v>0</v>
      </c>
      <c r="O136" s="22" t="str">
        <f>'Weekly Diet'!O136</f>
        <v/>
      </c>
      <c r="P136" s="77">
        <f>$A136*'Weekly Diet'!P136</f>
        <v>0</v>
      </c>
      <c r="Q136" s="22" t="str">
        <f>'Weekly Diet'!Q136</f>
        <v/>
      </c>
    </row>
    <row r="137" spans="1:17" x14ac:dyDescent="0.2">
      <c r="A137" s="21">
        <v>0.06</v>
      </c>
      <c r="B137" s="78">
        <v>17</v>
      </c>
      <c r="C137" s="159" t="s">
        <v>221</v>
      </c>
      <c r="D137" s="77">
        <f>A137*'Weekly Diet'!D137</f>
        <v>0</v>
      </c>
      <c r="E137" s="22" t="str">
        <f>'Weekly Diet'!E137</f>
        <v/>
      </c>
      <c r="F137" s="77">
        <f>$A137*'Weekly Diet'!F137</f>
        <v>0</v>
      </c>
      <c r="G137" s="22" t="str">
        <f>'Weekly Diet'!G137</f>
        <v/>
      </c>
      <c r="H137" s="77">
        <f>$A137*'Weekly Diet'!H137</f>
        <v>0</v>
      </c>
      <c r="I137" s="22" t="str">
        <f>'Weekly Diet'!I137</f>
        <v/>
      </c>
      <c r="J137" s="77">
        <f>$A137*'Weekly Diet'!J137</f>
        <v>0</v>
      </c>
      <c r="K137" s="22" t="str">
        <f>'Weekly Diet'!K137</f>
        <v/>
      </c>
      <c r="L137" s="77">
        <f>$A137*'Weekly Diet'!L137</f>
        <v>0</v>
      </c>
      <c r="M137" s="22" t="str">
        <f>'Weekly Diet'!M137</f>
        <v/>
      </c>
      <c r="N137" s="77">
        <f>$A137*'Weekly Diet'!N137</f>
        <v>0</v>
      </c>
      <c r="O137" s="22" t="str">
        <f>'Weekly Diet'!O137</f>
        <v/>
      </c>
      <c r="P137" s="77">
        <f>$A137*'Weekly Diet'!P137</f>
        <v>0</v>
      </c>
      <c r="Q137" s="22" t="str">
        <f>'Weekly Diet'!Q137</f>
        <v/>
      </c>
    </row>
    <row r="138" spans="1:17" x14ac:dyDescent="0.2">
      <c r="A138" s="21">
        <v>0</v>
      </c>
      <c r="B138" s="78">
        <v>0</v>
      </c>
      <c r="C138" s="159" t="s">
        <v>383</v>
      </c>
      <c r="D138" s="77">
        <f>A138*'Weekly Diet'!D138</f>
        <v>0</v>
      </c>
      <c r="E138" s="22">
        <f>'Weekly Diet'!E138</f>
        <v>0</v>
      </c>
      <c r="F138" s="77">
        <f>$A138*'Weekly Diet'!F138</f>
        <v>0</v>
      </c>
      <c r="G138" s="22" t="str">
        <f>'Weekly Diet'!G138</f>
        <v/>
      </c>
      <c r="H138" s="77">
        <f>$A138*'Weekly Diet'!H138</f>
        <v>0</v>
      </c>
      <c r="I138" s="22" t="str">
        <f>'Weekly Diet'!I138</f>
        <v/>
      </c>
      <c r="J138" s="77">
        <f>$A138*'Weekly Diet'!J138</f>
        <v>0</v>
      </c>
      <c r="K138" s="22" t="str">
        <f>'Weekly Diet'!K138</f>
        <v/>
      </c>
      <c r="L138" s="77">
        <f>$A138*'Weekly Diet'!L138</f>
        <v>0</v>
      </c>
      <c r="M138" s="22" t="str">
        <f>'Weekly Diet'!M138</f>
        <v/>
      </c>
      <c r="N138" s="77">
        <f>$A138*'Weekly Diet'!N138</f>
        <v>0</v>
      </c>
      <c r="O138" s="22" t="str">
        <f>'Weekly Diet'!O138</f>
        <v/>
      </c>
      <c r="P138" s="77">
        <f>$A138*'Weekly Diet'!P138</f>
        <v>0</v>
      </c>
      <c r="Q138" s="22" t="str">
        <f>'Weekly Diet'!Q138</f>
        <v/>
      </c>
    </row>
    <row r="139" spans="1:17" x14ac:dyDescent="0.2">
      <c r="A139" s="21">
        <v>0</v>
      </c>
      <c r="B139" s="3">
        <v>76</v>
      </c>
      <c r="C139" s="3" t="s">
        <v>520</v>
      </c>
      <c r="D139" s="77">
        <f>A139*'Weekly Diet'!D139</f>
        <v>0</v>
      </c>
      <c r="E139" s="22" t="str">
        <f>'Weekly Diet'!E139</f>
        <v/>
      </c>
      <c r="F139" s="77">
        <f>$A139*'Weekly Diet'!F139</f>
        <v>0</v>
      </c>
      <c r="G139" s="22" t="str">
        <f>'Weekly Diet'!G139</f>
        <v/>
      </c>
      <c r="H139" s="77">
        <f>$A139*'Weekly Diet'!H139</f>
        <v>0</v>
      </c>
      <c r="I139" s="22" t="str">
        <f>'Weekly Diet'!I139</f>
        <v/>
      </c>
      <c r="J139" s="77">
        <f>$A139*'Weekly Diet'!J139</f>
        <v>0</v>
      </c>
      <c r="K139" s="22" t="str">
        <f>'Weekly Diet'!K139</f>
        <v/>
      </c>
      <c r="L139" s="77">
        <f>$A139*'Weekly Diet'!L139</f>
        <v>0</v>
      </c>
      <c r="M139" s="22" t="str">
        <f>'Weekly Diet'!M139</f>
        <v/>
      </c>
      <c r="N139" s="77">
        <f>$A139*'Weekly Diet'!N139</f>
        <v>0</v>
      </c>
      <c r="O139" s="22" t="str">
        <f>'Weekly Diet'!O139</f>
        <v/>
      </c>
      <c r="P139" s="77">
        <f>$A139*'Weekly Diet'!P139</f>
        <v>0</v>
      </c>
      <c r="Q139" s="22" t="str">
        <f>'Weekly Diet'!Q139</f>
        <v/>
      </c>
    </row>
    <row r="140" spans="1:17" x14ac:dyDescent="0.2">
      <c r="A140" s="21">
        <f>25/12</f>
        <v>2.0833333333333335</v>
      </c>
      <c r="B140" s="32">
        <v>17</v>
      </c>
      <c r="C140" s="32" t="s">
        <v>27</v>
      </c>
      <c r="D140" s="77">
        <f>A140*'Weekly Diet'!D140</f>
        <v>0</v>
      </c>
      <c r="E140" s="22" t="str">
        <f>'Weekly Diet'!E140</f>
        <v/>
      </c>
      <c r="F140" s="77">
        <f>$A140*'Weekly Diet'!F140</f>
        <v>0</v>
      </c>
      <c r="G140" s="22" t="str">
        <f>'Weekly Diet'!G140</f>
        <v/>
      </c>
      <c r="H140" s="77">
        <f>$A140*'Weekly Diet'!H140</f>
        <v>0</v>
      </c>
      <c r="I140" s="22" t="str">
        <f>'Weekly Diet'!I140</f>
        <v/>
      </c>
      <c r="J140" s="77">
        <f>$A140*'Weekly Diet'!J140</f>
        <v>0</v>
      </c>
      <c r="K140" s="22" t="str">
        <f>'Weekly Diet'!K140</f>
        <v/>
      </c>
      <c r="L140" s="77">
        <f>$A140*'Weekly Diet'!L140</f>
        <v>0</v>
      </c>
      <c r="M140" s="22" t="str">
        <f>'Weekly Diet'!M140</f>
        <v/>
      </c>
      <c r="N140" s="77">
        <f>$A140*'Weekly Diet'!N140</f>
        <v>0</v>
      </c>
      <c r="O140" s="22" t="str">
        <f>'Weekly Diet'!O140</f>
        <v/>
      </c>
      <c r="P140" s="77">
        <f>$A140*'Weekly Diet'!P140</f>
        <v>0</v>
      </c>
      <c r="Q140" s="22" t="str">
        <f>'Weekly Diet'!Q140</f>
        <v/>
      </c>
    </row>
    <row r="141" spans="1:17" x14ac:dyDescent="0.2">
      <c r="A141" s="21">
        <v>0</v>
      </c>
      <c r="B141">
        <v>30</v>
      </c>
      <c r="C141" t="s">
        <v>123</v>
      </c>
      <c r="D141" s="77">
        <f>A141*'Weekly Diet'!D141</f>
        <v>0</v>
      </c>
      <c r="E141" s="22">
        <f>'Weekly Diet'!E141</f>
        <v>30</v>
      </c>
      <c r="F141" s="77">
        <f>$A141*'Weekly Diet'!F141</f>
        <v>0</v>
      </c>
      <c r="G141" s="22" t="str">
        <f>'Weekly Diet'!G141</f>
        <v/>
      </c>
      <c r="H141" s="77">
        <f>$A141*'Weekly Diet'!H141</f>
        <v>0</v>
      </c>
      <c r="I141" s="22" t="str">
        <f>'Weekly Diet'!I141</f>
        <v/>
      </c>
      <c r="J141" s="77">
        <f>$A141*'Weekly Diet'!J141</f>
        <v>0</v>
      </c>
      <c r="K141" s="22" t="str">
        <f>'Weekly Diet'!K141</f>
        <v/>
      </c>
      <c r="L141" s="77">
        <f>$A141*'Weekly Diet'!L141</f>
        <v>0</v>
      </c>
      <c r="M141" s="22" t="str">
        <f>'Weekly Diet'!M141</f>
        <v/>
      </c>
      <c r="N141" s="77">
        <f>$A141*'Weekly Diet'!N141</f>
        <v>0</v>
      </c>
      <c r="O141" s="22" t="str">
        <f>'Weekly Diet'!O141</f>
        <v/>
      </c>
      <c r="P141" s="77">
        <f>$A141*'Weekly Diet'!P141</f>
        <v>0</v>
      </c>
      <c r="Q141" s="22" t="str">
        <f>'Weekly Diet'!Q141</f>
        <v/>
      </c>
    </row>
    <row r="142" spans="1:17" x14ac:dyDescent="0.2">
      <c r="A142" s="21">
        <v>0</v>
      </c>
      <c r="B142">
        <v>30</v>
      </c>
      <c r="C142" t="s">
        <v>124</v>
      </c>
      <c r="D142" s="77">
        <f>A142*'Weekly Diet'!D142</f>
        <v>0</v>
      </c>
      <c r="E142" s="22" t="str">
        <f>'Weekly Diet'!E142</f>
        <v/>
      </c>
      <c r="F142" s="77">
        <f>$A142*'Weekly Diet'!F142</f>
        <v>0</v>
      </c>
      <c r="G142" s="22" t="str">
        <f>'Weekly Diet'!G142</f>
        <v/>
      </c>
      <c r="H142" s="77">
        <f>$A142*'Weekly Diet'!H142</f>
        <v>0</v>
      </c>
      <c r="I142" s="22" t="str">
        <f>'Weekly Diet'!I142</f>
        <v/>
      </c>
      <c r="J142" s="77">
        <f>$A142*'Weekly Diet'!J142</f>
        <v>0</v>
      </c>
      <c r="K142" s="22" t="str">
        <f>'Weekly Diet'!K142</f>
        <v/>
      </c>
      <c r="L142" s="77">
        <f>$A142*'Weekly Diet'!L142</f>
        <v>0</v>
      </c>
      <c r="M142" s="22" t="str">
        <f>'Weekly Diet'!M142</f>
        <v/>
      </c>
      <c r="N142" s="77">
        <f>$A142*'Weekly Diet'!N142</f>
        <v>0</v>
      </c>
      <c r="O142" s="22" t="str">
        <f>'Weekly Diet'!O142</f>
        <v/>
      </c>
      <c r="P142" s="77">
        <f>$A142*'Weekly Diet'!P142</f>
        <v>0</v>
      </c>
      <c r="Q142" s="22" t="str">
        <f>'Weekly Diet'!Q142</f>
        <v/>
      </c>
    </row>
    <row r="143" spans="1:17" x14ac:dyDescent="0.2">
      <c r="A143" s="21">
        <v>0.25</v>
      </c>
      <c r="B143">
        <v>105</v>
      </c>
      <c r="C143" t="s">
        <v>126</v>
      </c>
      <c r="D143" s="77">
        <f>A143*'Weekly Diet'!D143</f>
        <v>0</v>
      </c>
      <c r="E143" s="22" t="str">
        <f>'Weekly Diet'!E143</f>
        <v/>
      </c>
      <c r="F143" s="77">
        <f>$A143*'Weekly Diet'!F143</f>
        <v>0</v>
      </c>
      <c r="G143" s="22" t="str">
        <f>'Weekly Diet'!G143</f>
        <v/>
      </c>
      <c r="H143" s="77">
        <f>$A143*'Weekly Diet'!H143</f>
        <v>0</v>
      </c>
      <c r="I143" s="22" t="str">
        <f>'Weekly Diet'!I143</f>
        <v/>
      </c>
      <c r="J143" s="77">
        <f>$A143*'Weekly Diet'!J143</f>
        <v>0</v>
      </c>
      <c r="K143" s="22" t="str">
        <f>'Weekly Diet'!K143</f>
        <v/>
      </c>
      <c r="L143" s="77">
        <f>$A143*'Weekly Diet'!L143</f>
        <v>0</v>
      </c>
      <c r="M143" s="22" t="str">
        <f>'Weekly Diet'!M143</f>
        <v/>
      </c>
      <c r="N143" s="77">
        <f>$A143*'Weekly Diet'!N143</f>
        <v>0</v>
      </c>
      <c r="O143" s="22" t="str">
        <f>'Weekly Diet'!O143</f>
        <v/>
      </c>
      <c r="P143" s="77">
        <f>$A143*'Weekly Diet'!P143</f>
        <v>0</v>
      </c>
      <c r="Q143" s="22" t="str">
        <f>'Weekly Diet'!Q143</f>
        <v/>
      </c>
    </row>
    <row r="144" spans="1:17" x14ac:dyDescent="0.2">
      <c r="A144" s="21">
        <v>0</v>
      </c>
      <c r="B144">
        <v>16</v>
      </c>
      <c r="C144" t="s">
        <v>122</v>
      </c>
      <c r="D144" s="77">
        <f>A144*'Weekly Diet'!D144</f>
        <v>0</v>
      </c>
      <c r="E144" s="22">
        <f>'Weekly Diet'!E144</f>
        <v>16</v>
      </c>
      <c r="F144" s="77">
        <f>$A144*'Weekly Diet'!F144</f>
        <v>0</v>
      </c>
      <c r="G144" s="22" t="str">
        <f>'Weekly Diet'!G144</f>
        <v/>
      </c>
      <c r="H144" s="77">
        <f>$A144*'Weekly Diet'!H144</f>
        <v>0</v>
      </c>
      <c r="I144" s="22" t="str">
        <f>'Weekly Diet'!I144</f>
        <v/>
      </c>
      <c r="J144" s="77">
        <f>$A144*'Weekly Diet'!J144</f>
        <v>0</v>
      </c>
      <c r="K144" s="22" t="str">
        <f>'Weekly Diet'!K144</f>
        <v/>
      </c>
      <c r="L144" s="77">
        <f>$A144*'Weekly Diet'!L144</f>
        <v>0</v>
      </c>
      <c r="M144" s="22" t="str">
        <f>'Weekly Diet'!M144</f>
        <v/>
      </c>
      <c r="N144" s="77">
        <f>$A144*'Weekly Diet'!N144</f>
        <v>0</v>
      </c>
      <c r="O144" s="22" t="str">
        <f>'Weekly Diet'!O144</f>
        <v/>
      </c>
      <c r="P144" s="77">
        <f>$A144*'Weekly Diet'!P144</f>
        <v>0</v>
      </c>
      <c r="Q144" s="22" t="str">
        <f>'Weekly Diet'!Q144</f>
        <v/>
      </c>
    </row>
    <row r="145" spans="1:18" x14ac:dyDescent="0.2">
      <c r="A145" s="21">
        <v>0</v>
      </c>
      <c r="B145" s="118">
        <v>100</v>
      </c>
      <c r="C145" s="157" t="s">
        <v>214</v>
      </c>
      <c r="D145" s="77">
        <f>A145*'Weekly Diet'!D145</f>
        <v>0</v>
      </c>
      <c r="E145" s="22" t="str">
        <f>'Weekly Diet'!E145</f>
        <v/>
      </c>
      <c r="F145" s="77">
        <f>$A145*'Weekly Diet'!F145</f>
        <v>0</v>
      </c>
      <c r="G145" s="22" t="str">
        <f>'Weekly Diet'!G145</f>
        <v/>
      </c>
      <c r="H145" s="77">
        <f>$A145*'Weekly Diet'!H145</f>
        <v>0</v>
      </c>
      <c r="I145" s="22" t="str">
        <f>'Weekly Diet'!I145</f>
        <v/>
      </c>
      <c r="J145" s="77">
        <f>$A145*'Weekly Diet'!J145</f>
        <v>0</v>
      </c>
      <c r="K145" s="22" t="str">
        <f>'Weekly Diet'!K145</f>
        <v/>
      </c>
      <c r="L145" s="77">
        <f>$A145*'Weekly Diet'!L145</f>
        <v>0</v>
      </c>
      <c r="M145" s="22" t="str">
        <f>'Weekly Diet'!M145</f>
        <v/>
      </c>
      <c r="N145" s="77">
        <f>$A145*'Weekly Diet'!N145</f>
        <v>0</v>
      </c>
      <c r="O145" s="22" t="str">
        <f>'Weekly Diet'!O145</f>
        <v/>
      </c>
      <c r="P145" s="77">
        <f>$A145*'Weekly Diet'!P145</f>
        <v>0</v>
      </c>
      <c r="Q145" s="22" t="str">
        <f>'Weekly Diet'!Q145</f>
        <v/>
      </c>
    </row>
    <row r="146" spans="1:18" s="102" customFormat="1" x14ac:dyDescent="0.2">
      <c r="A146" s="137"/>
      <c r="B146" s="8" t="s">
        <v>167</v>
      </c>
      <c r="C146" s="122"/>
      <c r="D146" s="77">
        <f>SUM(D4:D145)</f>
        <v>0.3</v>
      </c>
      <c r="E146" s="77"/>
      <c r="F146" s="77">
        <f t="shared" ref="F146:P146" si="0">SUM(F4:F145)</f>
        <v>0</v>
      </c>
      <c r="G146" s="77"/>
      <c r="H146" s="77">
        <f t="shared" si="0"/>
        <v>0</v>
      </c>
      <c r="I146" s="77"/>
      <c r="J146" s="77">
        <f t="shared" si="0"/>
        <v>0</v>
      </c>
      <c r="K146" s="77"/>
      <c r="L146" s="77">
        <f t="shared" si="0"/>
        <v>0</v>
      </c>
      <c r="M146" s="77"/>
      <c r="N146" s="77">
        <f t="shared" si="0"/>
        <v>0</v>
      </c>
      <c r="O146" s="77"/>
      <c r="P146" s="77">
        <f t="shared" si="0"/>
        <v>0</v>
      </c>
      <c r="Q146" s="77"/>
      <c r="R146" s="104">
        <f>SUM(D146:P146)</f>
        <v>0.3</v>
      </c>
    </row>
    <row r="147" spans="1:18" x14ac:dyDescent="0.2">
      <c r="D147" s="126"/>
      <c r="E147" s="122"/>
      <c r="F147" s="126"/>
      <c r="G147" s="122"/>
      <c r="H147" s="126"/>
      <c r="I147" s="122"/>
      <c r="J147" s="126"/>
      <c r="K147" s="122"/>
      <c r="L147" s="126"/>
      <c r="M147" s="122"/>
      <c r="N147" s="126"/>
      <c r="O147" s="122"/>
      <c r="P147" s="126"/>
      <c r="Q147" s="122"/>
    </row>
    <row r="148" spans="1:18" x14ac:dyDescent="0.2">
      <c r="E148"/>
    </row>
    <row r="149" spans="1:18" x14ac:dyDescent="0.2">
      <c r="E149"/>
    </row>
    <row r="150" spans="1:18" x14ac:dyDescent="0.2">
      <c r="E150"/>
    </row>
    <row r="151" spans="1:18" x14ac:dyDescent="0.2">
      <c r="E151"/>
    </row>
    <row r="152" spans="1:18" x14ac:dyDescent="0.2">
      <c r="E152"/>
    </row>
    <row r="153" spans="1:18" x14ac:dyDescent="0.2">
      <c r="E153"/>
    </row>
    <row r="154" spans="1:18" x14ac:dyDescent="0.2">
      <c r="E154"/>
    </row>
    <row r="155" spans="1:18" x14ac:dyDescent="0.2">
      <c r="E155"/>
    </row>
    <row r="156" spans="1:18" x14ac:dyDescent="0.2">
      <c r="E156"/>
    </row>
    <row r="157" spans="1:18" x14ac:dyDescent="0.2">
      <c r="E157"/>
    </row>
    <row r="158" spans="1:18" x14ac:dyDescent="0.2">
      <c r="E158"/>
    </row>
    <row r="159" spans="1:18" x14ac:dyDescent="0.2">
      <c r="E159"/>
    </row>
    <row r="160" spans="1:18" x14ac:dyDescent="0.2">
      <c r="A160" s="138"/>
      <c r="B160" s="95"/>
      <c r="C160" s="94"/>
      <c r="E160"/>
    </row>
    <row r="161" spans="1:5" x14ac:dyDescent="0.2">
      <c r="A161" s="85"/>
      <c r="B161" s="95"/>
      <c r="C161" s="97"/>
      <c r="E161" s="96"/>
    </row>
    <row r="162" spans="1:5" x14ac:dyDescent="0.2">
      <c r="C162" s="8"/>
      <c r="E162" s="96"/>
    </row>
    <row r="163" spans="1:5" x14ac:dyDescent="0.2">
      <c r="E163" s="19"/>
    </row>
    <row r="164" spans="1:5" x14ac:dyDescent="0.2">
      <c r="E164"/>
    </row>
    <row r="165" spans="1:5" x14ac:dyDescent="0.2">
      <c r="E165"/>
    </row>
    <row r="166" spans="1:5" x14ac:dyDescent="0.2">
      <c r="E166"/>
    </row>
    <row r="167" spans="1:5" x14ac:dyDescent="0.2">
      <c r="E167"/>
    </row>
    <row r="168" spans="1:5" x14ac:dyDescent="0.2">
      <c r="E168"/>
    </row>
    <row r="169" spans="1:5" x14ac:dyDescent="0.2">
      <c r="E169"/>
    </row>
    <row r="170" spans="1:5" x14ac:dyDescent="0.2">
      <c r="E170"/>
    </row>
    <row r="171" spans="1:5" x14ac:dyDescent="0.2">
      <c r="E171"/>
    </row>
    <row r="172" spans="1:5" x14ac:dyDescent="0.2">
      <c r="E172"/>
    </row>
    <row r="173" spans="1:5" x14ac:dyDescent="0.2">
      <c r="E173"/>
    </row>
    <row r="174" spans="1:5" x14ac:dyDescent="0.2">
      <c r="E174"/>
    </row>
    <row r="175" spans="1:5" x14ac:dyDescent="0.2">
      <c r="D175" s="96"/>
      <c r="E175"/>
    </row>
    <row r="176" spans="1:5" x14ac:dyDescent="0.2">
      <c r="D176" s="96"/>
      <c r="E176"/>
    </row>
    <row r="177" spans="4:5" x14ac:dyDescent="0.2">
      <c r="D177" s="96"/>
      <c r="E177"/>
    </row>
    <row r="178" spans="4:5" x14ac:dyDescent="0.2">
      <c r="D178" s="96"/>
      <c r="E178"/>
    </row>
    <row r="179" spans="4:5" x14ac:dyDescent="0.2">
      <c r="D179" s="96"/>
      <c r="E179"/>
    </row>
    <row r="180" spans="4:5" x14ac:dyDescent="0.2">
      <c r="D180" s="96"/>
      <c r="E180"/>
    </row>
    <row r="181" spans="4:5" x14ac:dyDescent="0.2">
      <c r="D181" s="96"/>
      <c r="E181"/>
    </row>
    <row r="182" spans="4:5" x14ac:dyDescent="0.2">
      <c r="D182" s="96"/>
      <c r="E182"/>
    </row>
    <row r="183" spans="4:5" x14ac:dyDescent="0.2">
      <c r="D183" s="96"/>
      <c r="E183"/>
    </row>
    <row r="184" spans="4:5" x14ac:dyDescent="0.2">
      <c r="D184" s="96"/>
      <c r="E184"/>
    </row>
    <row r="185" spans="4:5" x14ac:dyDescent="0.2">
      <c r="D185" s="96"/>
      <c r="E185"/>
    </row>
    <row r="186" spans="4:5" x14ac:dyDescent="0.2">
      <c r="D186" s="96"/>
      <c r="E186"/>
    </row>
    <row r="187" spans="4:5" x14ac:dyDescent="0.2">
      <c r="D187" s="96"/>
      <c r="E187"/>
    </row>
    <row r="188" spans="4:5" x14ac:dyDescent="0.2">
      <c r="D188" s="96"/>
      <c r="E188"/>
    </row>
    <row r="189" spans="4:5" x14ac:dyDescent="0.2">
      <c r="D189" s="96"/>
      <c r="E189"/>
    </row>
    <row r="190" spans="4:5" x14ac:dyDescent="0.2">
      <c r="D190" s="96"/>
      <c r="E190"/>
    </row>
    <row r="191" spans="4:5" x14ac:dyDescent="0.2">
      <c r="D191" s="96"/>
      <c r="E191"/>
    </row>
    <row r="192" spans="4:5" x14ac:dyDescent="0.2">
      <c r="D192" s="96"/>
      <c r="E192"/>
    </row>
    <row r="193" spans="3:5" x14ac:dyDescent="0.2">
      <c r="D193" s="96"/>
      <c r="E193"/>
    </row>
    <row r="194" spans="3:5" x14ac:dyDescent="0.2">
      <c r="D194" s="96"/>
      <c r="E194"/>
    </row>
    <row r="195" spans="3:5" x14ac:dyDescent="0.2">
      <c r="D195" s="96"/>
      <c r="E195"/>
    </row>
    <row r="196" spans="3:5" x14ac:dyDescent="0.2">
      <c r="D196" s="96"/>
      <c r="E196"/>
    </row>
    <row r="197" spans="3:5" x14ac:dyDescent="0.2">
      <c r="D197" s="96"/>
      <c r="E197"/>
    </row>
    <row r="198" spans="3:5" x14ac:dyDescent="0.2">
      <c r="C198" s="3"/>
      <c r="D198" s="96"/>
      <c r="E198"/>
    </row>
    <row r="199" spans="3:5" x14ac:dyDescent="0.2">
      <c r="C199" s="3"/>
    </row>
    <row r="200" spans="3:5" x14ac:dyDescent="0.2">
      <c r="C200" s="3"/>
    </row>
    <row r="201" spans="3:5" x14ac:dyDescent="0.2">
      <c r="C201" s="3"/>
    </row>
    <row r="204" spans="3:5" x14ac:dyDescent="0.2">
      <c r="D204" s="96"/>
      <c r="E204"/>
    </row>
    <row r="205" spans="3:5" x14ac:dyDescent="0.2">
      <c r="D205" s="96"/>
      <c r="E205"/>
    </row>
    <row r="206" spans="3:5" x14ac:dyDescent="0.2">
      <c r="D206" s="96"/>
      <c r="E206"/>
    </row>
    <row r="207" spans="3:5" x14ac:dyDescent="0.2">
      <c r="D207" s="96"/>
      <c r="E207"/>
    </row>
    <row r="208" spans="3:5" x14ac:dyDescent="0.2">
      <c r="D208" s="96"/>
      <c r="E208"/>
    </row>
    <row r="209" spans="4:5" x14ac:dyDescent="0.2">
      <c r="D209" s="96"/>
      <c r="E209"/>
    </row>
    <row r="210" spans="4:5" x14ac:dyDescent="0.2">
      <c r="D210" s="96"/>
      <c r="E210"/>
    </row>
    <row r="211" spans="4:5" x14ac:dyDescent="0.2">
      <c r="D211" s="96"/>
      <c r="E211"/>
    </row>
    <row r="212" spans="4:5" x14ac:dyDescent="0.2">
      <c r="D212" s="96"/>
      <c r="E212"/>
    </row>
    <row r="213" spans="4:5" x14ac:dyDescent="0.2">
      <c r="D213" s="96"/>
      <c r="E213"/>
    </row>
    <row r="214" spans="4:5" x14ac:dyDescent="0.2">
      <c r="D214" s="96"/>
      <c r="E214"/>
    </row>
    <row r="215" spans="4:5" x14ac:dyDescent="0.2">
      <c r="D215" s="96"/>
      <c r="E215"/>
    </row>
    <row r="216" spans="4:5" x14ac:dyDescent="0.2">
      <c r="D216" s="96"/>
      <c r="E216"/>
    </row>
    <row r="217" spans="4:5" x14ac:dyDescent="0.2">
      <c r="D217" s="96"/>
      <c r="E217"/>
    </row>
    <row r="218" spans="4:5" x14ac:dyDescent="0.2">
      <c r="D218" s="96"/>
      <c r="E218"/>
    </row>
    <row r="219" spans="4:5" x14ac:dyDescent="0.2">
      <c r="D219" s="96"/>
      <c r="E219"/>
    </row>
    <row r="220" spans="4:5" x14ac:dyDescent="0.2">
      <c r="D220" s="96"/>
      <c r="E220"/>
    </row>
    <row r="221" spans="4:5" x14ac:dyDescent="0.2">
      <c r="D221" s="96"/>
      <c r="E221"/>
    </row>
    <row r="222" spans="4:5" x14ac:dyDescent="0.2">
      <c r="D222" s="96"/>
      <c r="E222"/>
    </row>
    <row r="223" spans="4:5" x14ac:dyDescent="0.2">
      <c r="D223" s="96"/>
      <c r="E223"/>
    </row>
    <row r="224" spans="4:5" x14ac:dyDescent="0.2">
      <c r="D224" s="96"/>
      <c r="E224"/>
    </row>
    <row r="225" spans="4:5" x14ac:dyDescent="0.2">
      <c r="D225" s="96"/>
      <c r="E225"/>
    </row>
    <row r="226" spans="4:5" x14ac:dyDescent="0.2">
      <c r="D226" s="96"/>
      <c r="E226"/>
    </row>
    <row r="227" spans="4:5" x14ac:dyDescent="0.2">
      <c r="D227" s="96"/>
      <c r="E227"/>
    </row>
    <row r="228" spans="4:5" x14ac:dyDescent="0.2">
      <c r="D228" s="96"/>
      <c r="E228"/>
    </row>
    <row r="229" spans="4:5" x14ac:dyDescent="0.2">
      <c r="D229" s="96"/>
      <c r="E229"/>
    </row>
    <row r="230" spans="4:5" x14ac:dyDescent="0.2">
      <c r="D230" s="96"/>
      <c r="E230"/>
    </row>
    <row r="231" spans="4:5" x14ac:dyDescent="0.2">
      <c r="D231" s="96"/>
      <c r="E231"/>
    </row>
    <row r="232" spans="4:5" x14ac:dyDescent="0.2">
      <c r="D232" s="96"/>
      <c r="E232"/>
    </row>
    <row r="233" spans="4:5" x14ac:dyDescent="0.2">
      <c r="D233" s="96"/>
      <c r="E233"/>
    </row>
    <row r="234" spans="4:5" x14ac:dyDescent="0.2">
      <c r="D234" s="96"/>
      <c r="E234"/>
    </row>
    <row r="235" spans="4:5" x14ac:dyDescent="0.2">
      <c r="D235" s="96"/>
      <c r="E235"/>
    </row>
    <row r="236" spans="4:5" x14ac:dyDescent="0.2">
      <c r="D236" s="96"/>
      <c r="E236"/>
    </row>
    <row r="237" spans="4:5" x14ac:dyDescent="0.2">
      <c r="D237" s="96"/>
      <c r="E237"/>
    </row>
    <row r="238" spans="4:5" x14ac:dyDescent="0.2">
      <c r="D238" s="96"/>
      <c r="E238"/>
    </row>
    <row r="239" spans="4:5" x14ac:dyDescent="0.2">
      <c r="D239" s="96"/>
      <c r="E239"/>
    </row>
    <row r="240" spans="4:5" x14ac:dyDescent="0.2">
      <c r="D240" s="96"/>
      <c r="E240"/>
    </row>
    <row r="241" spans="4:5" x14ac:dyDescent="0.2">
      <c r="D241" s="96"/>
      <c r="E241"/>
    </row>
    <row r="242" spans="4:5" x14ac:dyDescent="0.2">
      <c r="D242" s="96"/>
      <c r="E242"/>
    </row>
    <row r="243" spans="4:5" x14ac:dyDescent="0.2">
      <c r="D243" s="96"/>
      <c r="E243"/>
    </row>
    <row r="244" spans="4:5" x14ac:dyDescent="0.2">
      <c r="D244" s="96"/>
      <c r="E244"/>
    </row>
    <row r="245" spans="4:5" x14ac:dyDescent="0.2">
      <c r="D245" s="96"/>
      <c r="E245"/>
    </row>
    <row r="246" spans="4:5" x14ac:dyDescent="0.2">
      <c r="D246" s="96"/>
      <c r="E246"/>
    </row>
    <row r="247" spans="4:5" x14ac:dyDescent="0.2">
      <c r="D247" s="96"/>
      <c r="E247"/>
    </row>
    <row r="248" spans="4:5" x14ac:dyDescent="0.2">
      <c r="D248" s="96"/>
      <c r="E248"/>
    </row>
    <row r="249" spans="4:5" x14ac:dyDescent="0.2">
      <c r="D249" s="96"/>
      <c r="E249"/>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Weekly Diet</vt:lpstr>
      <vt:lpstr>protein</vt:lpstr>
      <vt:lpstr>Fat</vt:lpstr>
      <vt:lpstr>saturated fat</vt:lpstr>
      <vt:lpstr>carbohydrates</vt:lpstr>
      <vt:lpstr>portions</vt:lpstr>
      <vt:lpstr>Fibre</vt:lpstr>
      <vt:lpstr>Water</vt:lpstr>
      <vt:lpstr>iron</vt:lpstr>
      <vt:lpstr>Choline</vt:lpstr>
      <vt:lpstr>Vitamin C</vt:lpstr>
      <vt:lpstr>Vitamin D</vt:lpstr>
      <vt:lpstr>Vitamin A</vt:lpstr>
      <vt:lpstr>Sodium (Salt)</vt:lpstr>
      <vt:lpstr>Sugar</vt:lpstr>
      <vt:lpstr>Cholesterol</vt:lpstr>
      <vt:lpstr>Calcium</vt:lpstr>
      <vt:lpstr>Magnesium</vt:lpstr>
      <vt:lpstr>Potassium</vt:lpstr>
      <vt:lpstr>Phosphorus</vt:lpstr>
      <vt:lpstr>Zinc</vt:lpstr>
      <vt:lpstr>Choline!Print_Area</vt:lpstr>
    </vt:vector>
  </TitlesOfParts>
  <Company>home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Edwards</dc:creator>
  <cp:lastModifiedBy>geoff edwards</cp:lastModifiedBy>
  <cp:lastPrinted>2022-07-03T13:15:24Z</cp:lastPrinted>
  <dcterms:created xsi:type="dcterms:W3CDTF">2013-01-06T12:19:47Z</dcterms:created>
  <dcterms:modified xsi:type="dcterms:W3CDTF">2022-07-13T19:29:16Z</dcterms:modified>
</cp:coreProperties>
</file>